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supersalud-my.sharepoint.com/personal/selene_ferreira_supersalud_gov_co/Documents/SNS/INGRESOS 2019 AL 2023/INGRESOS 2023/INFORME EJECUCION PPTAL/DICIEMBRE/"/>
    </mc:Choice>
  </mc:AlternateContent>
  <xr:revisionPtr revIDLastSave="2" documentId="13_ncr:1_{E3CBBAE4-2768-43C3-A7F6-8C76084EE611}" xr6:coauthVersionLast="47" xr6:coauthVersionMax="47" xr10:uidLastSave="{95CA923F-B6AA-46AF-8255-C2DABDB865E6}"/>
  <bookViews>
    <workbookView xWindow="-120" yWindow="-120" windowWidth="29040" windowHeight="15840" xr2:uid="{00000000-000D-0000-FFFF-FFFF00000000}"/>
  </bookViews>
  <sheets>
    <sheet name="SNS" sheetId="55" r:id="rId1"/>
  </sheets>
  <externalReferences>
    <externalReference r:id="rId2"/>
    <externalReference r:id="rId3"/>
  </externalReferences>
  <definedNames>
    <definedName name="INGRESOS" comment="TASA TASA REGIMEN SUBSIDIADO 0.2% MULTAS" localSheetId="0">#REF!</definedName>
    <definedName name="INGRESOS" comment="TASA TASA REGIMEN SUBSIDIADO 0.2% MULTAS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3" i="55" l="1"/>
  <c r="M29" i="55"/>
  <c r="M28" i="55"/>
  <c r="M27" i="55"/>
  <c r="M25" i="55"/>
  <c r="M24" i="55"/>
  <c r="M18" i="55"/>
  <c r="M17" i="55"/>
  <c r="M14" i="55"/>
  <c r="N13" i="55"/>
  <c r="N34" i="55"/>
  <c r="N35" i="55"/>
  <c r="N36" i="55"/>
  <c r="N37" i="55"/>
  <c r="M13" i="55"/>
  <c r="M34" i="55"/>
  <c r="M35" i="55"/>
  <c r="M36" i="55"/>
  <c r="M37" i="55"/>
  <c r="L11" i="55"/>
  <c r="L12" i="55"/>
  <c r="L13" i="55"/>
  <c r="L14" i="55"/>
  <c r="L15" i="55"/>
  <c r="L16" i="55"/>
  <c r="L17" i="55"/>
  <c r="L18" i="55"/>
  <c r="L19" i="55"/>
  <c r="L20" i="55"/>
  <c r="L21" i="55"/>
  <c r="L22" i="55"/>
  <c r="L23" i="55"/>
  <c r="L24" i="55"/>
  <c r="L25" i="55"/>
  <c r="L26" i="55"/>
  <c r="L27" i="55"/>
  <c r="L28" i="55"/>
  <c r="L29" i="55"/>
  <c r="L30" i="55"/>
  <c r="L31" i="55"/>
  <c r="L32" i="55"/>
  <c r="L33" i="55"/>
  <c r="L34" i="55"/>
  <c r="L35" i="55"/>
  <c r="L36" i="55"/>
  <c r="L37" i="55"/>
  <c r="L38" i="55"/>
  <c r="L10" i="55"/>
  <c r="M32" i="55"/>
  <c r="M21" i="55"/>
  <c r="M20" i="55"/>
  <c r="M15" i="55"/>
  <c r="M30" i="55" l="1"/>
  <c r="B30" i="55"/>
  <c r="M31" i="55" l="1"/>
  <c r="M26" i="55"/>
  <c r="M19" i="55"/>
  <c r="M16" i="55"/>
  <c r="B27" i="55" l="1"/>
  <c r="H46" i="55"/>
  <c r="K45" i="55"/>
  <c r="J45" i="55"/>
  <c r="I45" i="55"/>
  <c r="I46" i="55" s="1"/>
  <c r="G45" i="55"/>
  <c r="F45" i="55"/>
  <c r="E45" i="55"/>
  <c r="E46" i="55" s="1"/>
  <c r="D45" i="55"/>
  <c r="D46" i="55" s="1"/>
  <c r="C45" i="55"/>
  <c r="B38" i="55"/>
  <c r="B37" i="55"/>
  <c r="B36" i="55"/>
  <c r="B35" i="55"/>
  <c r="B33" i="55"/>
  <c r="B32" i="55"/>
  <c r="B31" i="55"/>
  <c r="B29" i="55"/>
  <c r="B28" i="55"/>
  <c r="B26" i="55"/>
  <c r="B25" i="55"/>
  <c r="B24" i="55"/>
  <c r="B23" i="55"/>
  <c r="B22" i="55"/>
  <c r="B21" i="55"/>
  <c r="B20" i="55"/>
  <c r="B19" i="55"/>
  <c r="B18" i="55"/>
  <c r="B17" i="55"/>
  <c r="B16" i="55"/>
  <c r="B15" i="55"/>
  <c r="B14" i="55"/>
  <c r="B12" i="55"/>
  <c r="B11" i="55"/>
  <c r="B10" i="55"/>
  <c r="N27" i="55"/>
  <c r="C46" i="55" l="1"/>
  <c r="N24" i="55" l="1"/>
  <c r="N29" i="55"/>
  <c r="N15" i="55" l="1"/>
  <c r="N28" i="55" l="1"/>
  <c r="N30" i="55"/>
  <c r="N25" i="55"/>
  <c r="N26" i="55"/>
  <c r="N32" i="55"/>
  <c r="N20" i="55" l="1"/>
  <c r="F46" i="55" l="1"/>
  <c r="M22" i="55"/>
  <c r="N14" i="55"/>
  <c r="N21" i="55"/>
  <c r="M23" i="55" l="1"/>
  <c r="N22" i="55"/>
  <c r="N23" i="55"/>
  <c r="N16" i="55"/>
  <c r="M12" i="55" l="1"/>
  <c r="M11" i="55" l="1"/>
  <c r="N18" i="55"/>
  <c r="M38" i="55" l="1"/>
  <c r="M10" i="55"/>
  <c r="J46" i="55"/>
  <c r="N17" i="55" l="1"/>
  <c r="N33" i="55"/>
  <c r="G46" i="55" l="1"/>
  <c r="N19" i="55"/>
  <c r="N31" i="55"/>
  <c r="N12" i="55" l="1"/>
  <c r="N11" i="55" l="1"/>
  <c r="N38" i="55" l="1"/>
  <c r="K46" i="55"/>
  <c r="N10" i="5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Silene Patricia Ferreira Quinto</author>
  </authors>
  <commentList>
    <comment ref="A9" authorId="0" shapeId="0" xr:uid="{E4EFC1EA-69C4-44EF-9D1A-607F54260908}">
      <text>
        <r>
          <rPr>
            <sz val="10"/>
            <color indexed="81"/>
            <rFont val="Calibri"/>
            <family val="2"/>
            <scheme val="minor"/>
          </rPr>
          <t>Registre el numero de la posición del catálogo presupuestal de ingresos en el Presupuesto General de la Nación</t>
        </r>
      </text>
    </comment>
    <comment ref="B9" authorId="0" shapeId="0" xr:uid="{8CECCEC9-725C-418D-B95C-09EB5803A5CF}">
      <text>
        <r>
          <rPr>
            <sz val="10"/>
            <color indexed="81"/>
            <rFont val="Calibri"/>
            <family val="2"/>
            <scheme val="minor"/>
          </rPr>
          <t>Corresponde a la descripción de la posición del catálogo presupuestal de ingresos en el Presupuesto General de la Nación. (automático)</t>
        </r>
      </text>
    </comment>
    <comment ref="C9" authorId="0" shapeId="0" xr:uid="{F07A6FD4-A79F-4406-8499-68FEE67DDC5E}">
      <text>
        <r>
          <rPr>
            <sz val="10"/>
            <color indexed="81"/>
            <rFont val="Calibri"/>
            <family val="2"/>
            <scheme val="minor"/>
          </rPr>
          <t>Registre el monto aprobado en el presupuesto de rentas y recursos de capital para la vigencia fiscal por cada posición del catálogo.</t>
        </r>
      </text>
    </comment>
    <comment ref="D9" authorId="0" shapeId="0" xr:uid="{ACBC6F4B-AA5B-4517-AC08-7CF67366F240}">
      <text>
        <r>
          <rPr>
            <sz val="9"/>
            <color indexed="81"/>
            <rFont val="Tahoma"/>
            <family val="2"/>
          </rPr>
          <t xml:space="preserve">Registre </t>
        </r>
        <r>
          <rPr>
            <sz val="10"/>
            <color indexed="81"/>
            <rFont val="Calibri"/>
            <family val="2"/>
            <scheme val="minor"/>
          </rPr>
          <t>el monto modificado por adicción o reducción del valor aprobado inicialmente en el presupuesto de rentas y recursos de capital para la vigencia fiscal</t>
        </r>
      </text>
    </comment>
    <comment ref="E9" authorId="0" shapeId="0" xr:uid="{C27CB8B9-B68F-4C2B-A0F9-475A8672B87B}">
      <text>
        <r>
          <rPr>
            <sz val="10"/>
            <color indexed="81"/>
            <rFont val="Calibri"/>
            <family val="2"/>
            <scheme val="minor"/>
          </rPr>
          <t>Registre la sumatoria del Aforo inicial (columna C) mas modificaciones del Aforo (columna D) en el presupuesto de rentas y recursos de capital en el presupuesto general de la nación.</t>
        </r>
      </text>
    </comment>
    <comment ref="F9" authorId="0" shapeId="0" xr:uid="{3948FA60-6BEF-4ADE-BDFF-1A2736391C77}">
      <text>
        <r>
          <rPr>
            <sz val="10"/>
            <color indexed="81"/>
            <rFont val="Calibri"/>
            <family val="2"/>
            <scheme val="minor"/>
          </rPr>
          <t>Registre el valor del recaudo del mes por cada posición del Catálogo presupuestal de Ingresos discriminado por vigencia actual y vigencia anterior.</t>
        </r>
      </text>
    </comment>
    <comment ref="G9" authorId="0" shapeId="0" xr:uid="{F4664615-7EA6-4DF0-850A-A61F663C8F3F}">
      <text>
        <r>
          <rPr>
            <sz val="10"/>
            <color indexed="81"/>
            <rFont val="Calibri"/>
            <family val="2"/>
            <scheme val="minor"/>
          </rPr>
          <t>Registre el valor total del recaudo acumulado de la vigencia actual y vigencia anterior.</t>
        </r>
      </text>
    </comment>
    <comment ref="H9" authorId="0" shapeId="0" xr:uid="{B2A76623-78F7-47E9-9BD6-5F6B812BDC34}">
      <text>
        <r>
          <rPr>
            <sz val="10"/>
            <color indexed="81"/>
            <rFont val="Calibri"/>
            <family val="2"/>
            <scheme val="minor"/>
          </rPr>
          <t>Registre el valor de las devoluciones de ingresos de la vigencia fiscal por catálogo de ingresos.</t>
        </r>
      </text>
    </comment>
    <comment ref="I9" authorId="0" shapeId="0" xr:uid="{481AEC27-F37D-4308-AD8F-BD83E5354653}">
      <text>
        <r>
          <rPr>
            <sz val="10"/>
            <color indexed="81"/>
            <rFont val="Calibri"/>
            <family val="2"/>
            <scheme val="minor"/>
          </rPr>
          <t>Registre el valor total de las devoluciones acumuladas de la vigencia fiscal.</t>
        </r>
      </text>
    </comment>
    <comment ref="J9" authorId="0" shapeId="0" xr:uid="{EC4C87D9-DE53-4785-B0FA-5B0A5AB1FDE4}">
      <text>
        <r>
          <rPr>
            <sz val="10"/>
            <color indexed="81"/>
            <rFont val="Calibri"/>
            <family val="2"/>
            <scheme val="minor"/>
          </rPr>
          <t>Registre  la sumatoria del recaudo efectivo del mes (columna F) menos la columna de devoluciones pagadas del mes (columna H) da como resultado el recaudo mensual neto</t>
        </r>
      </text>
    </comment>
    <comment ref="K9" authorId="0" shapeId="0" xr:uid="{32D24735-C35B-443F-84AF-5975C975461B}">
      <text>
        <r>
          <rPr>
            <sz val="10"/>
            <color indexed="81"/>
            <rFont val="Calibri"/>
            <family val="2"/>
            <scheme val="minor"/>
          </rPr>
          <t>Registre la sumatoria del recaudo acumulado de la vigencia actual y vigencia anterior (columnaG) menos el valor de las devoluciones pagadas acumuladas (columna I) que general el recaudo efectivo acumulado neto para la vigencia fiscal.</t>
        </r>
      </text>
    </comment>
  </commentList>
</comments>
</file>

<file path=xl/sharedStrings.xml><?xml version="1.0" encoding="utf-8"?>
<sst xmlns="http://schemas.openxmlformats.org/spreadsheetml/2006/main" count="53" uniqueCount="53">
  <si>
    <t>AFORO INICIAL</t>
  </si>
  <si>
    <t>MODIFICACIONES AFORO</t>
  </si>
  <si>
    <t>AFORO VIGENTE</t>
  </si>
  <si>
    <t>DEVOLUCIONES PAGADAS ACUMULADAS</t>
  </si>
  <si>
    <t>DEVOLUCIONES PAGADAS MES</t>
  </si>
  <si>
    <t>DICIEMBRE</t>
  </si>
  <si>
    <t>TOTAL ACUMULADO</t>
  </si>
  <si>
    <t>MES</t>
  </si>
  <si>
    <t>UNIDAD EJECUTORA</t>
  </si>
  <si>
    <t>VIGENCIA FISCAL</t>
  </si>
  <si>
    <t>CONCEPTO</t>
  </si>
  <si>
    <t>RECAUDO EFECTIVO DEL MES</t>
  </si>
  <si>
    <t>RECAUDO MENSUAL NETO</t>
  </si>
  <si>
    <t>RECAUDO EFECTIVO ACUMULADO NETO</t>
  </si>
  <si>
    <t>3-1-01-1</t>
  </si>
  <si>
    <t>3-1-01-1-02</t>
  </si>
  <si>
    <t>3-1-01-1-02-1-04 VIGENCIA ACTUAL</t>
  </si>
  <si>
    <t>3-1-01-1-02-1-04 VIGENCIA ANTERIORES</t>
  </si>
  <si>
    <t>TOTAL CONTRIBUCIÓN</t>
  </si>
  <si>
    <t>3-1-01-1-02-2-38 VIGENCIA ACTUAL</t>
  </si>
  <si>
    <t>3-1-01-1-02-2-38 VIGENCIA ANTERIORES</t>
  </si>
  <si>
    <t>TOTAL TASA VIGILADOS</t>
  </si>
  <si>
    <t>3-1-01-1-02-3-01 VIGENCIA ACTUAL</t>
  </si>
  <si>
    <t>3-1-01-1-02-3-01 VIGENCIA ANTERIORES</t>
  </si>
  <si>
    <t>3-1-01-1-02-3-02</t>
  </si>
  <si>
    <t>TOTAL MULTAS,SANCIONES E INTERESES DE MORA</t>
  </si>
  <si>
    <t>3-1-01-1-02-5-02</t>
  </si>
  <si>
    <t>3-1-01-2</t>
  </si>
  <si>
    <t>3-1-01-2-02</t>
  </si>
  <si>
    <t>3-1-01-2-13</t>
  </si>
  <si>
    <t>APORTES DE LA NACION</t>
  </si>
  <si>
    <t>GASTOS DE FUNCIONAMIENTO</t>
  </si>
  <si>
    <t>GASTOS DE INVERSION</t>
  </si>
  <si>
    <t>Ejecución Ingresos Agregada</t>
  </si>
  <si>
    <t>Diferencias</t>
  </si>
  <si>
    <t>3-1-01-1-02-6-05-02</t>
  </si>
  <si>
    <t>3-1-01-1-02-6-02</t>
  </si>
  <si>
    <t>AFORO</t>
  </si>
  <si>
    <t>3-1-01-1-02-6-01</t>
  </si>
  <si>
    <t>RECAUDO ACUMULADO</t>
  </si>
  <si>
    <t>RECAUDO DEL MES</t>
  </si>
  <si>
    <t>PROCESO GESTIÓN FINANCIERA</t>
  </si>
  <si>
    <t>Código</t>
  </si>
  <si>
    <t>GFFT63</t>
  </si>
  <si>
    <t>INFORME MENSUAL DE EJECUCIÓN DEL PRESUPUESTO DE INGRESOS</t>
  </si>
  <si>
    <t>Versión</t>
  </si>
  <si>
    <t>Fecha</t>
  </si>
  <si>
    <t>19 10 00   SUPERINTENDENCIA NACIONAL DE SALUD</t>
  </si>
  <si>
    <t>POSICION CATALOGO PRESUPUESTAL</t>
  </si>
  <si>
    <t>RECAUDO ACUMULADO VIGENCIA ANTERIOR  Y VIGENCIA ACTUAL</t>
  </si>
  <si>
    <t>3-1-01-1-02-5-02-08-09</t>
  </si>
  <si>
    <t>TOTAL VENTA DE BIENES Y SERVICIOS</t>
  </si>
  <si>
    <t>TOTAL TRANSFERENCIAS CORRIENTES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</si>
</sst>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(* #,##0.00_);_(* \(#,##0.00\);_(* &quot;-&quot;??_);_(@_)"/>
    <numFmt numFmtId="166" formatCode="_(* #,##0_);_(* \(#,##0\);_(* &quot;-&quot;??_);_(@_)"/>
    <numFmt numFmtId="167" formatCode="_ * #.##0.00_ ;_ * \-#.##0.00_ ;_ * &quot;-&quot;??_ ;_ @_ "/>
    <numFmt numFmtId="168" formatCode="_-* #.##0_-;\-* #.##0_-;_-* &quot;-&quot;_-;_-@_-"/>
    <numFmt numFmtId="169" formatCode="_(* #.##0.00_);_(* \(#.##0.00\);_(* &quot;-&quot;??_);_(@_)"/>
    <numFmt numFmtId="170" formatCode="_(&quot;$&quot;* #.##0_);_(&quot;$&quot;* \(#.##0\);_(&quot;$&quot;* &quot;-&quot;_);_(@_)"/>
    <numFmt numFmtId="171" formatCode="_(* #.##0_);_(* \(#.##0\);_(* &quot;-&quot;_);_(@_)"/>
    <numFmt numFmtId="172" formatCode="_-&quot;$&quot;\ * #.##0.00_-;\-&quot;$&quot;\ * #.##0.00_-;_-&quot;$&quot;\ * &quot;-&quot;??_-;_-@_-"/>
    <numFmt numFmtId="173" formatCode="_-* #.##0.00_-;\-* #.##0.00_-;_-* &quot;-&quot;??_-;_-@_-"/>
    <numFmt numFmtId="174" formatCode="_(&quot;$&quot;* #,##0_);_(&quot;$&quot;* \(#,##0\);_(&quot;$&quot;* &quot;-&quot;_);_(@_)"/>
    <numFmt numFmtId="175" formatCode="_(* #,##0_);_(* \(#,##0\);_(* &quot;-&quot;_);_(@_)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color theme="0"/>
      <name val="Calibri"/>
      <family val="2"/>
    </font>
    <font>
      <sz val="11"/>
      <color rgb="FF444444"/>
      <name val="Calibri"/>
      <family val="2"/>
      <charset val="1"/>
    </font>
    <font>
      <sz val="10"/>
      <color indexed="81"/>
      <name val="Calibri"/>
      <family val="2"/>
      <scheme val="minor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723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8">
    <xf numFmtId="0" fontId="0" fillId="0" borderId="0"/>
    <xf numFmtId="165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5" fillId="0" borderId="0"/>
    <xf numFmtId="0" fontId="11" fillId="0" borderId="0"/>
    <xf numFmtId="41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0" fontId="9" fillId="0" borderId="0"/>
    <xf numFmtId="168" fontId="9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8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6" fillId="0" borderId="0"/>
    <xf numFmtId="172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12" fillId="0" borderId="0" applyFont="0" applyFill="0" applyBorder="0" applyAlignment="0" applyProtection="0"/>
    <xf numFmtId="173" fontId="6" fillId="0" borderId="0" applyFont="0" applyFill="0" applyBorder="0" applyAlignment="0" applyProtection="0"/>
    <xf numFmtId="169" fontId="12" fillId="0" borderId="0" applyFont="0" applyFill="0" applyBorder="0" applyAlignment="0" applyProtection="0"/>
    <xf numFmtId="173" fontId="15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74" fontId="5" fillId="0" borderId="0" applyFont="0" applyFill="0" applyBorder="0" applyAlignment="0" applyProtection="0"/>
    <xf numFmtId="17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2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>
      <alignment wrapText="1"/>
    </xf>
    <xf numFmtId="0" fontId="16" fillId="0" borderId="0"/>
    <xf numFmtId="41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2" fontId="1" fillId="0" borderId="0" applyFont="0" applyFill="0" applyBorder="0" applyAlignment="0" applyProtection="0"/>
  </cellStyleXfs>
  <cellXfs count="101">
    <xf numFmtId="0" fontId="0" fillId="0" borderId="0" xfId="0"/>
    <xf numFmtId="0" fontId="13" fillId="2" borderId="0" xfId="0" applyFont="1" applyFill="1" applyAlignment="1">
      <alignment horizontal="center"/>
    </xf>
    <xf numFmtId="165" fontId="12" fillId="0" borderId="0" xfId="1" applyFont="1"/>
    <xf numFmtId="0" fontId="12" fillId="0" borderId="0" xfId="0" applyFont="1"/>
    <xf numFmtId="0" fontId="12" fillId="2" borderId="2" xfId="0" applyFont="1" applyFill="1" applyBorder="1"/>
    <xf numFmtId="0" fontId="13" fillId="0" borderId="0" xfId="0" applyFont="1" applyAlignment="1">
      <alignment wrapText="1"/>
    </xf>
    <xf numFmtId="166" fontId="12" fillId="0" borderId="0" xfId="0" applyNumberFormat="1" applyFont="1"/>
    <xf numFmtId="0" fontId="13" fillId="0" borderId="0" xfId="0" applyFont="1"/>
    <xf numFmtId="0" fontId="12" fillId="2" borderId="13" xfId="0" applyFont="1" applyFill="1" applyBorder="1"/>
    <xf numFmtId="0" fontId="14" fillId="0" borderId="0" xfId="0" applyFont="1"/>
    <xf numFmtId="166" fontId="14" fillId="0" borderId="0" xfId="1" applyNumberFormat="1" applyFont="1"/>
    <xf numFmtId="166" fontId="14" fillId="0" borderId="0" xfId="0" applyNumberFormat="1" applyFont="1"/>
    <xf numFmtId="0" fontId="12" fillId="0" borderId="0" xfId="0" applyFont="1" applyAlignment="1">
      <alignment vertical="center"/>
    </xf>
    <xf numFmtId="3" fontId="12" fillId="0" borderId="0" xfId="0" applyNumberFormat="1" applyFont="1"/>
    <xf numFmtId="165" fontId="13" fillId="0" borderId="0" xfId="0" applyNumberFormat="1" applyFont="1" applyAlignment="1">
      <alignment wrapText="1"/>
    </xf>
    <xf numFmtId="0" fontId="18" fillId="4" borderId="6" xfId="0" applyFont="1" applyFill="1" applyBorder="1" applyAlignment="1">
      <alignment horizontal="center" vertical="center"/>
    </xf>
    <xf numFmtId="0" fontId="18" fillId="4" borderId="14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center" vertical="center"/>
    </xf>
    <xf numFmtId="14" fontId="18" fillId="4" borderId="8" xfId="0" applyNumberFormat="1" applyFont="1" applyFill="1" applyBorder="1" applyAlignment="1">
      <alignment horizontal="center" vertical="center"/>
    </xf>
    <xf numFmtId="0" fontId="13" fillId="2" borderId="22" xfId="0" applyFont="1" applyFill="1" applyBorder="1"/>
    <xf numFmtId="0" fontId="13" fillId="2" borderId="2" xfId="0" applyFont="1" applyFill="1" applyBorder="1"/>
    <xf numFmtId="0" fontId="13" fillId="2" borderId="23" xfId="0" applyFont="1" applyFill="1" applyBorder="1"/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9" fillId="2" borderId="24" xfId="0" applyFont="1" applyFill="1" applyBorder="1"/>
    <xf numFmtId="0" fontId="20" fillId="2" borderId="0" xfId="0" applyFont="1" applyFill="1"/>
    <xf numFmtId="165" fontId="20" fillId="2" borderId="0" xfId="1" applyFont="1" applyFill="1" applyBorder="1"/>
    <xf numFmtId="0" fontId="19" fillId="2" borderId="0" xfId="0" applyFont="1" applyFill="1"/>
    <xf numFmtId="0" fontId="20" fillId="2" borderId="25" xfId="0" applyFont="1" applyFill="1" applyBorder="1"/>
    <xf numFmtId="0" fontId="20" fillId="0" borderId="0" xfId="0" applyFont="1"/>
    <xf numFmtId="0" fontId="20" fillId="2" borderId="24" xfId="0" applyFont="1" applyFill="1" applyBorder="1"/>
    <xf numFmtId="0" fontId="21" fillId="5" borderId="26" xfId="0" applyFont="1" applyFill="1" applyBorder="1" applyAlignment="1">
      <alignment horizontal="center" vertical="center" wrapText="1"/>
    </xf>
    <xf numFmtId="0" fontId="21" fillId="5" borderId="9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19" fillId="0" borderId="26" xfId="0" applyFont="1" applyBorder="1" applyAlignment="1">
      <alignment horizontal="left" vertical="center"/>
    </xf>
    <xf numFmtId="0" fontId="19" fillId="0" borderId="9" xfId="0" applyFont="1" applyBorder="1" applyAlignment="1">
      <alignment vertical="center"/>
    </xf>
    <xf numFmtId="166" fontId="19" fillId="0" borderId="1" xfId="1" applyNumberFormat="1" applyFont="1" applyFill="1" applyBorder="1"/>
    <xf numFmtId="166" fontId="19" fillId="0" borderId="1" xfId="1" applyNumberFormat="1" applyFont="1" applyBorder="1"/>
    <xf numFmtId="166" fontId="19" fillId="0" borderId="5" xfId="1" applyNumberFormat="1" applyFont="1" applyBorder="1"/>
    <xf numFmtId="0" fontId="19" fillId="6" borderId="9" xfId="0" applyFont="1" applyFill="1" applyBorder="1" applyAlignment="1">
      <alignment vertical="center"/>
    </xf>
    <xf numFmtId="166" fontId="19" fillId="6" borderId="1" xfId="1" applyNumberFormat="1" applyFont="1" applyFill="1" applyBorder="1" applyAlignment="1">
      <alignment vertical="center"/>
    </xf>
    <xf numFmtId="166" fontId="19" fillId="6" borderId="5" xfId="1" applyNumberFormat="1" applyFont="1" applyFill="1" applyBorder="1" applyAlignment="1">
      <alignment vertical="center"/>
    </xf>
    <xf numFmtId="166" fontId="20" fillId="0" borderId="1" xfId="1" applyNumberFormat="1" applyFont="1" applyBorder="1"/>
    <xf numFmtId="166" fontId="20" fillId="0" borderId="5" xfId="1" applyNumberFormat="1" applyFont="1" applyFill="1" applyBorder="1"/>
    <xf numFmtId="166" fontId="20" fillId="0" borderId="1" xfId="1" applyNumberFormat="1" applyFont="1" applyFill="1" applyBorder="1"/>
    <xf numFmtId="166" fontId="20" fillId="0" borderId="5" xfId="1" applyNumberFormat="1" applyFont="1" applyFill="1" applyBorder="1" applyAlignment="1">
      <alignment vertical="center"/>
    </xf>
    <xf numFmtId="166" fontId="20" fillId="0" borderId="1" xfId="1" applyNumberFormat="1" applyFont="1" applyFill="1" applyBorder="1" applyAlignment="1">
      <alignment horizontal="right"/>
    </xf>
    <xf numFmtId="0" fontId="19" fillId="7" borderId="9" xfId="0" applyFont="1" applyFill="1" applyBorder="1" applyAlignment="1">
      <alignment vertical="center"/>
    </xf>
    <xf numFmtId="166" fontId="19" fillId="7" borderId="1" xfId="1" applyNumberFormat="1" applyFont="1" applyFill="1" applyBorder="1" applyAlignment="1">
      <alignment horizontal="right"/>
    </xf>
    <xf numFmtId="41" fontId="12" fillId="0" borderId="0" xfId="34" applyFont="1"/>
    <xf numFmtId="166" fontId="20" fillId="0" borderId="1" xfId="1" applyNumberFormat="1" applyFont="1" applyBorder="1" applyAlignment="1">
      <alignment horizontal="right"/>
    </xf>
    <xf numFmtId="166" fontId="20" fillId="0" borderId="5" xfId="1" applyNumberFormat="1" applyFont="1" applyFill="1" applyBorder="1" applyAlignment="1">
      <alignment horizontal="right" vertical="center"/>
    </xf>
    <xf numFmtId="166" fontId="19" fillId="0" borderId="1" xfId="1" applyNumberFormat="1" applyFont="1" applyFill="1" applyBorder="1" applyAlignment="1">
      <alignment horizontal="right"/>
    </xf>
    <xf numFmtId="166" fontId="20" fillId="0" borderId="5" xfId="1" applyNumberFormat="1" applyFont="1" applyFill="1" applyBorder="1" applyAlignment="1">
      <alignment horizontal="right"/>
    </xf>
    <xf numFmtId="166" fontId="19" fillId="0" borderId="5" xfId="1" applyNumberFormat="1" applyFont="1" applyFill="1" applyBorder="1" applyAlignment="1">
      <alignment horizontal="right" vertical="center"/>
    </xf>
    <xf numFmtId="166" fontId="19" fillId="7" borderId="1" xfId="1" applyNumberFormat="1" applyFont="1" applyFill="1" applyBorder="1"/>
    <xf numFmtId="166" fontId="20" fillId="0" borderId="5" xfId="1" applyNumberFormat="1" applyFont="1" applyBorder="1"/>
    <xf numFmtId="0" fontId="19" fillId="3" borderId="9" xfId="0" applyFont="1" applyFill="1" applyBorder="1" applyAlignment="1">
      <alignment vertical="center"/>
    </xf>
    <xf numFmtId="166" fontId="19" fillId="3" borderId="1" xfId="1" applyNumberFormat="1" applyFont="1" applyFill="1" applyBorder="1"/>
    <xf numFmtId="166" fontId="19" fillId="3" borderId="5" xfId="1" applyNumberFormat="1" applyFont="1" applyFill="1" applyBorder="1"/>
    <xf numFmtId="166" fontId="20" fillId="3" borderId="1" xfId="1" applyNumberFormat="1" applyFont="1" applyFill="1" applyBorder="1"/>
    <xf numFmtId="166" fontId="20" fillId="3" borderId="5" xfId="1" applyNumberFormat="1" applyFont="1" applyFill="1" applyBorder="1"/>
    <xf numFmtId="166" fontId="20" fillId="2" borderId="0" xfId="0" applyNumberFormat="1" applyFont="1" applyFill="1"/>
    <xf numFmtId="43" fontId="20" fillId="2" borderId="0" xfId="0" applyNumberFormat="1" applyFont="1" applyFill="1"/>
    <xf numFmtId="0" fontId="19" fillId="2" borderId="24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165" fontId="19" fillId="2" borderId="0" xfId="1" applyFont="1" applyFill="1" applyBorder="1" applyAlignment="1">
      <alignment horizontal="center" vertical="center"/>
    </xf>
    <xf numFmtId="165" fontId="19" fillId="2" borderId="0" xfId="0" applyNumberFormat="1" applyFont="1" applyFill="1" applyAlignment="1">
      <alignment horizontal="center" vertical="center"/>
    </xf>
    <xf numFmtId="165" fontId="19" fillId="2" borderId="25" xfId="1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/>
    </xf>
    <xf numFmtId="165" fontId="13" fillId="2" borderId="3" xfId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/>
    <xf numFmtId="0" fontId="13" fillId="2" borderId="4" xfId="0" applyFont="1" applyFill="1" applyBorder="1" applyAlignment="1">
      <alignment horizontal="center"/>
    </xf>
    <xf numFmtId="166" fontId="19" fillId="0" borderId="9" xfId="1" applyNumberFormat="1" applyFont="1" applyFill="1" applyBorder="1"/>
    <xf numFmtId="0" fontId="20" fillId="0" borderId="26" xfId="0" applyFont="1" applyBorder="1" applyAlignment="1">
      <alignment horizontal="left" vertical="center"/>
    </xf>
    <xf numFmtId="3" fontId="0" fillId="0" borderId="0" xfId="0" applyNumberFormat="1"/>
    <xf numFmtId="3" fontId="13" fillId="0" borderId="0" xfId="0" applyNumberFormat="1" applyFont="1"/>
    <xf numFmtId="3" fontId="12" fillId="0" borderId="0" xfId="0" applyNumberFormat="1" applyFont="1" applyAlignment="1">
      <alignment vertical="center"/>
    </xf>
    <xf numFmtId="0" fontId="19" fillId="2" borderId="2" xfId="0" applyFont="1" applyFill="1" applyBorder="1"/>
    <xf numFmtId="0" fontId="19" fillId="2" borderId="2" xfId="0" applyFont="1" applyFill="1" applyBorder="1" applyAlignment="1">
      <alignment horizontal="center"/>
    </xf>
    <xf numFmtId="4" fontId="12" fillId="0" borderId="0" xfId="0" applyNumberFormat="1" applyFont="1"/>
    <xf numFmtId="165" fontId="19" fillId="0" borderId="9" xfId="1" applyFont="1" applyFill="1" applyBorder="1"/>
    <xf numFmtId="4" fontId="22" fillId="0" borderId="0" xfId="0" applyNumberFormat="1" applyFont="1"/>
    <xf numFmtId="4" fontId="12" fillId="0" borderId="0" xfId="0" applyNumberFormat="1" applyFont="1" applyAlignment="1">
      <alignment vertical="center"/>
    </xf>
    <xf numFmtId="165" fontId="19" fillId="0" borderId="1" xfId="1" applyFont="1" applyBorder="1"/>
    <xf numFmtId="0" fontId="17" fillId="0" borderId="15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</cellXfs>
  <cellStyles count="68">
    <cellStyle name="Millares" xfId="1" builtinId="3"/>
    <cellStyle name="Millares [0] 10" xfId="52" xr:uid="{B9DB7C9C-2F1A-4333-8F5C-D82EA2880DFE}"/>
    <cellStyle name="Millares [0] 11" xfId="61" xr:uid="{DFAF536F-495C-4889-BAC3-71F589D6E1BD}"/>
    <cellStyle name="Millares [0] 2" xfId="6" xr:uid="{DDDD4CE7-5683-45DA-B4F7-43D621D9E8B6}"/>
    <cellStyle name="Millares [0] 2 2" xfId="24" xr:uid="{C727B8DF-4482-466B-A186-0A86A1AD193B}"/>
    <cellStyle name="Millares [0] 2 3" xfId="30" xr:uid="{07E5294E-7920-4085-B8DB-851B6B8A680C}"/>
    <cellStyle name="Millares [0] 2 4" xfId="34" xr:uid="{CDB3529A-DFE6-4D5C-A1CF-966028FD8921}"/>
    <cellStyle name="Millares [0] 2 5" xfId="41" xr:uid="{A0F3A662-0C95-4CF9-8FF2-E226E93304FC}"/>
    <cellStyle name="Millares [0] 3" xfId="9" xr:uid="{AF5C7273-C729-4493-88FD-D5D306E15A33}"/>
    <cellStyle name="Millares [0] 4" xfId="13" xr:uid="{CEFF66BE-E3A7-4D7E-A1F1-E211DEA297D7}"/>
    <cellStyle name="Millares [0] 5" xfId="15" xr:uid="{930D0E51-BAAE-47DB-AEE7-A3A614BAC880}"/>
    <cellStyle name="Millares [0] 6" xfId="18" xr:uid="{82DED916-6296-4037-9584-35CAD813D72C}"/>
    <cellStyle name="Millares [0] 7" xfId="21" xr:uid="{9BF0947F-54D6-49F5-AE36-FBD82717860F}"/>
    <cellStyle name="Millares [0] 8" xfId="28" xr:uid="{953A67BF-B3F5-4AE1-AA58-FB096B2906F0}"/>
    <cellStyle name="Millares [0] 9" xfId="45" xr:uid="{4BE42B27-1641-4078-971A-1DEC59D31FED}"/>
    <cellStyle name="Millares 10" xfId="36" xr:uid="{8F503D70-9202-46F5-BE04-69ECAA5B1006}"/>
    <cellStyle name="Millares 11" xfId="44" xr:uid="{45F12390-2772-4FC8-99BA-5A095C998090}"/>
    <cellStyle name="Millares 12" xfId="49" xr:uid="{0662A1CD-28CA-4405-B347-B105A6F330F9}"/>
    <cellStyle name="Millares 13" xfId="54" xr:uid="{D8177BD7-62BD-48DD-86AB-A60F1367B7FA}"/>
    <cellStyle name="Millares 14" xfId="62" xr:uid="{4401F75B-F4E6-4B0B-8F43-237A201F673E}"/>
    <cellStyle name="Millares 15" xfId="64" xr:uid="{83AE1381-6A06-4B13-B743-48386D1C9593}"/>
    <cellStyle name="Millares 2" xfId="7" xr:uid="{F736C92F-EC53-4BC6-B363-04C16BAC21D3}"/>
    <cellStyle name="Millares 2 2" xfId="32" xr:uid="{E01456BE-2501-441F-8B05-ACF0D682A0E7}"/>
    <cellStyle name="Millares 2 3" xfId="39" xr:uid="{0DEB68E9-3221-4A90-86D8-262064B20F20}"/>
    <cellStyle name="Millares 3" xfId="8" xr:uid="{8E0B671F-E603-44FB-B6A8-3C9104F423EF}"/>
    <cellStyle name="Millares 3 2" xfId="10" xr:uid="{EEE7EC0D-23C8-45D0-BA31-CF05A32FD84C}"/>
    <cellStyle name="Millares 3 2 2" xfId="16" xr:uid="{87185F94-6B26-4674-9800-0ECB3E783B6B}"/>
    <cellStyle name="Millares 3 2 2 2" xfId="25" xr:uid="{32625A1C-2C30-421D-9C45-68F3991F6BA5}"/>
    <cellStyle name="Millares 3 2 2 3" xfId="42" xr:uid="{0CEC2734-8183-4FFE-8EED-3FD14B03AA0D}"/>
    <cellStyle name="Millares 3 3" xfId="37" xr:uid="{CEF8C4CD-51EB-4EE1-9977-6BC8471973C2}"/>
    <cellStyle name="Millares 3 4" xfId="51" xr:uid="{E3AF51F5-2C6D-4A61-BFAC-B2DE073E5008}"/>
    <cellStyle name="Millares 3 5" xfId="57" xr:uid="{451B5787-7FCA-47D8-920B-D7572E488C7D}"/>
    <cellStyle name="Millares 4" xfId="11" xr:uid="{C09E06FA-F731-4328-9B89-A6A0F4F87961}"/>
    <cellStyle name="Millares 5" xfId="19" xr:uid="{564E29D5-7E37-4351-BBCF-0FA1172601E3}"/>
    <cellStyle name="Millares 5 2" xfId="58" xr:uid="{43756144-73B7-45D3-B9B1-1E10A2C6C0C5}"/>
    <cellStyle name="Millares 6" xfId="22" xr:uid="{57CA9ABC-14A1-463D-A3CD-55AE8B5A0C1A}"/>
    <cellStyle name="Millares 7" xfId="29" xr:uid="{F8B7D75D-7E12-4460-A78C-5C7665090542}"/>
    <cellStyle name="Millares 8" xfId="31" xr:uid="{8E2F9B18-1932-4BB8-A5C1-FFE01E4ABBC9}"/>
    <cellStyle name="Millares 9" xfId="33" xr:uid="{56EFD06D-D784-4EF6-899D-10A547238135}"/>
    <cellStyle name="Moneda [0] 2" xfId="23" xr:uid="{9A6508DF-DF62-4A32-870E-170A2C5897EF}"/>
    <cellStyle name="Moneda [0] 2 2" xfId="43" xr:uid="{97F27889-826F-4BD4-B30A-C9A76983551B}"/>
    <cellStyle name="Moneda [0] 3" xfId="38" xr:uid="{40C14739-0523-41F2-A8D4-8DB67B8B028D}"/>
    <cellStyle name="Moneda [0] 4" xfId="40" xr:uid="{859FD231-9E36-44D9-B8B7-40FEAC3AA2E7}"/>
    <cellStyle name="Moneda [0] 5" xfId="50" xr:uid="{28FABEA4-9C50-4342-9614-79514B4EC996}"/>
    <cellStyle name="Moneda [0] 6" xfId="56" xr:uid="{F0578FEE-EF63-45E1-83C9-EC8A6771773A}"/>
    <cellStyle name="Moneda [0] 7" xfId="67" xr:uid="{93594970-9780-44A4-A372-E2DBF89E380B}"/>
    <cellStyle name="Moneda 2" xfId="27" xr:uid="{90EC8DB9-B349-4385-9BD3-2113CA9F2101}"/>
    <cellStyle name="Moneda 3" xfId="46" xr:uid="{87100E4A-2550-4DAE-AA82-3835ECCFB3D6}"/>
    <cellStyle name="Moneda 4" xfId="48" xr:uid="{E089E075-4962-4133-9AFA-F4C87D4B8840}"/>
    <cellStyle name="Moneda 5" xfId="55" xr:uid="{B63AC2E3-C87D-41AE-9406-94587E0F7B81}"/>
    <cellStyle name="Moneda 6" xfId="65" xr:uid="{B16A16FB-2CC0-4C95-AF11-440045D2FD3A}"/>
    <cellStyle name="Normal" xfId="0" builtinId="0"/>
    <cellStyle name="Normal 10" xfId="35" xr:uid="{125FCD6B-56B6-47F8-956A-7B23DFAFF86E}"/>
    <cellStyle name="Normal 11" xfId="47" xr:uid="{2A755ACE-5E12-4071-B33D-AA5F0C2E1CD1}"/>
    <cellStyle name="Normal 12" xfId="53" xr:uid="{DB461D7C-BB0C-4B85-A5CC-3EC57CDFB821}"/>
    <cellStyle name="Normal 13" xfId="63" xr:uid="{70A3BD5A-8113-48A9-8E5D-7085F06BB1B7}"/>
    <cellStyle name="Normal 14" xfId="66" xr:uid="{A8F34626-E138-4FE1-B7A6-F1F32F6ED40E}"/>
    <cellStyle name="Normal 2" xfId="2" xr:uid="{00000000-0005-0000-0000-000002000000}"/>
    <cellStyle name="Normal 3" xfId="4" xr:uid="{4A022D5B-88E7-49E7-8117-27BEDD7ED5D3}"/>
    <cellStyle name="Normal 3 2" xfId="59" xr:uid="{0F6241B4-A206-43F6-9776-C81428D7C73F}"/>
    <cellStyle name="Normal 4" xfId="5" xr:uid="{42B45EBD-C6A9-4759-903D-CC13D5EF5EA2}"/>
    <cellStyle name="Normal 4 2" xfId="60" xr:uid="{CE4D2EB9-1DB4-489A-8E3C-EDD41BD0BFD8}"/>
    <cellStyle name="Normal 5" xfId="12" xr:uid="{07242AF2-036D-4F7F-9644-351C5B17A0B8}"/>
    <cellStyle name="Normal 6" xfId="14" xr:uid="{A9C3E7C5-4927-430E-AAE3-90E68EC792CB}"/>
    <cellStyle name="Normal 7" xfId="17" xr:uid="{DF760D1B-FFCC-496D-A563-4473EB986F2A}"/>
    <cellStyle name="Normal 8" xfId="20" xr:uid="{1739BED4-59AD-415C-B8C2-DE7ACD927B7D}"/>
    <cellStyle name="Normal 9" xfId="26" xr:uid="{6AD5B689-D8AD-4638-8570-5261FB689282}"/>
    <cellStyle name="Porcentaje 2" xfId="3" xr:uid="{00000000-0005-0000-0000-000003000000}"/>
  </cellStyles>
  <dxfs count="0"/>
  <tableStyles count="0" defaultTableStyle="TableStyleMedium9" defaultPivotStyle="PivotStyleLight16"/>
  <colors>
    <mruColors>
      <color rgb="FF2E7631"/>
      <color rgb="FF232C12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90238</xdr:colOff>
      <xdr:row>0</xdr:row>
      <xdr:rowOff>1</xdr:rowOff>
    </xdr:from>
    <xdr:to>
      <xdr:col>1</xdr:col>
      <xdr:colOff>297289</xdr:colOff>
      <xdr:row>2</xdr:row>
      <xdr:rowOff>124803</xdr:rowOff>
    </xdr:to>
    <xdr:pic>
      <xdr:nvPicPr>
        <xdr:cNvPr id="2" name="Imagen 1" descr="Logo institucional Supersalud">
          <a:extLst>
            <a:ext uri="{FF2B5EF4-FFF2-40B4-BE49-F238E27FC236}">
              <a16:creationId xmlns:a16="http://schemas.microsoft.com/office/drawing/2014/main" id="{786F1F54-5FE8-4B1D-AFE6-03868D65AD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38" y="1"/>
          <a:ext cx="1995235" cy="5534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upersalud-my.sharepoint.com/personal/selene_ferreira_supersalud_gov_co/Documents/SNS/INGRESOS%202023/INFORME%20EJECUCION%20PPTAL/SEPTIEMBRE/NUEVO%20FORMATO%20GFFT63%20SEPTIEMBRE.xlsx" TargetMode="External"/><Relationship Id="rId1" Type="http://schemas.openxmlformats.org/officeDocument/2006/relationships/externalLinkPath" Target="/personal/selene_ferreira_supersalud_gov_co/Documents/SNS/INGRESOS%202023/INFORME%20EJECUCION%20PPTAL/SEPTIEMBRE/NUEVO%20FORMATO%20GFFT63%20SEPTIEMBRE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upersalud-my.sharepoint.com/personal/selene_ferreira_supersalud_gov_co/Documents/SNS/INGRESOS%202023/INFORME%20EJECUCION%20PPTAL/FORMATO%20GFFT63.xlsx" TargetMode="External"/><Relationship Id="rId1" Type="http://schemas.openxmlformats.org/officeDocument/2006/relationships/externalLinkPath" Target="/personal/selene_ferreira_supersalud_gov_co/Documents/SNS/INGRESOS%202023/INFORME%20EJECUCION%20PPTAL/FORMATO%20GFFT6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HCP."/>
      <sheetName val="METADATOS"/>
      <sheetName val="CONCEPTOS"/>
    </sheetNames>
    <sheetDataSet>
      <sheetData sheetId="0"/>
      <sheetData sheetId="1"/>
      <sheetData sheetId="2">
        <row r="5">
          <cell r="A5">
            <v>3</v>
          </cell>
          <cell r="B5" t="str">
            <v>RECURSOS PROPIOS DE ESTABLECIMIENTOS PÚBLICOS</v>
          </cell>
        </row>
        <row r="6">
          <cell r="A6" t="str">
            <v>3-1-01-1</v>
          </cell>
          <cell r="B6" t="str">
            <v>INGRESOS CORRIENTES</v>
          </cell>
        </row>
        <row r="7">
          <cell r="A7" t="str">
            <v>3-1-01-1-02</v>
          </cell>
          <cell r="B7" t="str">
            <v>INGRESOS NO TRIBUTARIOS</v>
          </cell>
        </row>
        <row r="8">
          <cell r="A8"/>
          <cell r="B8"/>
        </row>
        <row r="9">
          <cell r="A9" t="str">
            <v>3-1-01-1-02-1-04 VIGENCIA ACTUAL</v>
          </cell>
          <cell r="B9" t="str">
            <v>CONTRIBUCIÓN DE VIGILANCIA</v>
          </cell>
        </row>
        <row r="10">
          <cell r="A10" t="str">
            <v>3-1-01-1-02-1-04 VIGENCIA ANTERIORES</v>
          </cell>
          <cell r="B10" t="str">
            <v>CONTRIBUCIÓN DE VIGILANCIA</v>
          </cell>
        </row>
        <row r="11">
          <cell r="A11" t="str">
            <v>TOTAL CONTRIBUCIÓN</v>
          </cell>
          <cell r="B11" t="str">
            <v>TOTAL CONTRIBUCIÓN</v>
          </cell>
        </row>
        <row r="12">
          <cell r="A12" t="str">
            <v>3-1-01-1-02-2-38 VIGENCIA ACTUAL</v>
          </cell>
          <cell r="B12" t="str">
            <v>TASA VIGILADOS</v>
          </cell>
        </row>
        <row r="13">
          <cell r="A13" t="str">
            <v>3-1-01-1-02-2-38 VIGENCIA ANTERIORES</v>
          </cell>
          <cell r="B13" t="str">
            <v>TASA VIGILADOS</v>
          </cell>
        </row>
        <row r="14">
          <cell r="A14" t="str">
            <v>TOTAL TASA VIGILADOS</v>
          </cell>
          <cell r="B14" t="str">
            <v>TOTAL TASA VIGILADOS</v>
          </cell>
        </row>
        <row r="15">
          <cell r="A15" t="str">
            <v>3-1-01-1-02-3-01 VIGENCIA ACTUAL</v>
          </cell>
          <cell r="B15" t="str">
            <v>MULTAS Y SANCIONES</v>
          </cell>
        </row>
        <row r="16">
          <cell r="A16" t="str">
            <v>3-1-01-1-02-3-01 VIGENCIA ANTERIORES</v>
          </cell>
          <cell r="B16" t="str">
            <v>MULTAS Y SANCIONES</v>
          </cell>
        </row>
        <row r="17">
          <cell r="A17" t="str">
            <v>3-1-01-1-02-3-02</v>
          </cell>
          <cell r="B17" t="str">
            <v>INTERESES DE MORA</v>
          </cell>
        </row>
        <row r="18">
          <cell r="A18" t="str">
            <v>TOTAL MULTAS,SANCIONES E INTERESES DE MORA</v>
          </cell>
          <cell r="B18" t="str">
            <v>TOTAL MULTAS,SANCIONES E INTERESES DE MORA</v>
          </cell>
        </row>
        <row r="19">
          <cell r="A19" t="str">
            <v>3-1-01-1-02-5-02</v>
          </cell>
          <cell r="B19" t="str">
            <v xml:space="preserve">SERVICIOS DE COPIA Y REPRODUCCIÓN </v>
          </cell>
        </row>
        <row r="20">
          <cell r="A20" t="str">
            <v>3-1-01-1-02-5-02-08-09</v>
          </cell>
          <cell r="B20" t="str">
            <v>OTROS SERVICIOS DE FABRICACIÓN; SERVICIOS DE EDICIÓN, IMPRESIÓN Y REPRODUCCIÓN; SERVICIOS DE RECUPERACIÓN DE MATERIALES</v>
          </cell>
        </row>
        <row r="21">
          <cell r="A21" t="str">
            <v>TOTAL VENTA DE BIENES Y SERVICIOS</v>
          </cell>
          <cell r="B21" t="str">
            <v>VENTA DE BIENES Y SERVICIOS</v>
          </cell>
        </row>
        <row r="22">
          <cell r="A22" t="str">
            <v>3-1-01-1-02-6-01</v>
          </cell>
          <cell r="B22" t="str">
            <v>INDEMNIZACIONES RELACIONADAS CON SEGUROS NO DE VIDA</v>
          </cell>
        </row>
        <row r="23">
          <cell r="A23" t="str">
            <v>3-1-01-1-02-6-02</v>
          </cell>
          <cell r="B23" t="str">
            <v>SENTENCIAS Y CONCILIACIONES</v>
          </cell>
        </row>
        <row r="24">
          <cell r="A24" t="str">
            <v>3-1-01-1-02-6-05-02</v>
          </cell>
          <cell r="B24" t="str">
            <v>TRANSFERENCIAS DE OTRAS ENTIDADES DEL GOBIERNO GENERAL</v>
          </cell>
        </row>
        <row r="25">
          <cell r="A25" t="str">
            <v>TRANSFERENCIAS CORRIENTES</v>
          </cell>
          <cell r="B25" t="str">
            <v>TRANSFERENCIAS CORRIENTES</v>
          </cell>
        </row>
        <row r="26">
          <cell r="A26" t="str">
            <v>3-1-01-2</v>
          </cell>
          <cell r="B26" t="str">
            <v>RECURSOS DE CAPITAL</v>
          </cell>
        </row>
        <row r="27">
          <cell r="A27" t="str">
            <v>3-1-01-2-02</v>
          </cell>
          <cell r="B27" t="str">
            <v>EXCEDENTES FINANCIEROS</v>
          </cell>
        </row>
        <row r="28">
          <cell r="A28" t="str">
            <v>3-1-01-2-13</v>
          </cell>
          <cell r="B28" t="str">
            <v>REINTEGROS Y OTROS RECURSOS NO APROPIADOS</v>
          </cell>
        </row>
        <row r="29">
          <cell r="B29"/>
        </row>
        <row r="30">
          <cell r="A30" t="str">
            <v>APORTES DE LA NACION</v>
          </cell>
          <cell r="B30" t="str">
            <v>APORTES DE LA NACION</v>
          </cell>
        </row>
        <row r="31">
          <cell r="A31" t="str">
            <v>GASTOS DE FUNCIONAMIENTO</v>
          </cell>
          <cell r="B31" t="str">
            <v>GASTOS DE FUNCIONAMIENTO</v>
          </cell>
        </row>
        <row r="32">
          <cell r="A32" t="str">
            <v>GASTOS DE INVERSION</v>
          </cell>
          <cell r="B32" t="str">
            <v>GASTOS DE INVERSION</v>
          </cell>
        </row>
        <row r="33">
          <cell r="A33" t="str">
            <v>TOTAL ACUMULADO</v>
          </cell>
          <cell r="B33" t="str">
            <v>TOTAL ACUMULADO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HCP."/>
      <sheetName val="METADATOS"/>
      <sheetName val="CONCEPTOS"/>
    </sheetNames>
    <sheetDataSet>
      <sheetData sheetId="0"/>
      <sheetData sheetId="1"/>
      <sheetData sheetId="2">
        <row r="5">
          <cell r="A5">
            <v>3</v>
          </cell>
          <cell r="B5" t="str">
            <v>RECURSOS PROPIOS DE ESTABLECIMIENTOS PÚBLICOS</v>
          </cell>
        </row>
        <row r="6">
          <cell r="A6" t="str">
            <v>3-1-01-1</v>
          </cell>
          <cell r="B6" t="str">
            <v>INGRESOS CORRIENTES</v>
          </cell>
        </row>
        <row r="7">
          <cell r="A7" t="str">
            <v>3-1-01-1-02</v>
          </cell>
          <cell r="B7" t="str">
            <v>INGRESOS NO TRIBUTARIOS</v>
          </cell>
        </row>
        <row r="8">
          <cell r="A8"/>
          <cell r="B8"/>
        </row>
        <row r="9">
          <cell r="A9" t="str">
            <v>3-1-01-1-02-1-04 VIGENCIA ACTUAL</v>
          </cell>
          <cell r="B9" t="str">
            <v>CONTRIBUCIÓN DE VIGILANCIA</v>
          </cell>
        </row>
        <row r="10">
          <cell r="A10" t="str">
            <v>3-1-01-1-02-1-04 VIGENCIA ANTERIORES</v>
          </cell>
          <cell r="B10" t="str">
            <v>CONTRIBUCIÓN DE VIGILANCIA</v>
          </cell>
        </row>
        <row r="11">
          <cell r="A11" t="str">
            <v>TOTAL CONTRIBUCIÓN</v>
          </cell>
          <cell r="B11" t="str">
            <v>TOTAL CONTRIBUCIÓN</v>
          </cell>
        </row>
        <row r="12">
          <cell r="A12" t="str">
            <v>3-1-01-1-02-2-38 VIGENCIA ACTUAL</v>
          </cell>
          <cell r="B12" t="str">
            <v>TASA VIGILADOS</v>
          </cell>
        </row>
        <row r="13">
          <cell r="A13" t="str">
            <v>3-1-01-1-02-2-38 VIGENCIA ANTERIORES</v>
          </cell>
          <cell r="B13" t="str">
            <v>TASA VIGILADOS</v>
          </cell>
        </row>
        <row r="14">
          <cell r="A14" t="str">
            <v>TOTAL TASA VIGILADOS</v>
          </cell>
          <cell r="B14" t="str">
            <v>TOTAL TASA VIGILADOS</v>
          </cell>
        </row>
        <row r="15">
          <cell r="A15" t="str">
            <v>3-1-01-1-02-3-01 VIGENCIA ACTUAL</v>
          </cell>
          <cell r="B15" t="str">
            <v>MULTAS Y SANCIONES</v>
          </cell>
        </row>
        <row r="16">
          <cell r="A16" t="str">
            <v>3-1-01-1-02-3-01 VIGENCIA ANTERIORES</v>
          </cell>
          <cell r="B16" t="str">
            <v>MULTAS Y SANCIONES</v>
          </cell>
        </row>
        <row r="17">
          <cell r="A17" t="str">
            <v>3-1-01-1-02-3-02</v>
          </cell>
          <cell r="B17" t="str">
            <v>INTERESES DE MORA</v>
          </cell>
        </row>
        <row r="18">
          <cell r="A18" t="str">
            <v>TOTAL MULTAS,SANCIONES E INTERESES DE MORA</v>
          </cell>
          <cell r="B18" t="str">
            <v>TOTAL MULTAS,SANCIONES E INTERESES DE MORA</v>
          </cell>
        </row>
        <row r="19">
          <cell r="A19" t="str">
            <v>3-1-01-1-02-5-02</v>
          </cell>
          <cell r="B19" t="str">
            <v xml:space="preserve">SERVICIOS DE COPIA Y REPRODUCCIÓN </v>
          </cell>
        </row>
        <row r="20">
          <cell r="A20" t="str">
            <v>3-1-01-1-02-5-02-08-09</v>
          </cell>
          <cell r="B20" t="str">
            <v>OTROS SERVICIOS DE FABRICACIÓN; SERVICIOS DE EDICIÓN, IMPRESIÓN Y REPRODUCCIÓN; SERVICIOS DE RECUPERACIÓN DE MATERIALES</v>
          </cell>
        </row>
        <row r="21">
          <cell r="A21" t="str">
            <v>TOTAL VENTA DE BIENES Y SERVICIOS</v>
          </cell>
          <cell r="B21" t="str">
            <v>VENTA DE BIENES Y SERVICIOS</v>
          </cell>
        </row>
        <row r="22">
          <cell r="A22" t="str">
            <v>3-1-01-1-02-6-02</v>
          </cell>
          <cell r="B22" t="str">
            <v>SENTENCIAS Y CONCILIACIONES</v>
          </cell>
        </row>
        <row r="23">
          <cell r="A23" t="str">
            <v>3-1-01-1-02-6-05-02</v>
          </cell>
          <cell r="B23" t="str">
            <v>TRANSFERENCIAS DE OTRAS ENTIDADES DEL GOBIERNO GENERAL</v>
          </cell>
        </row>
        <row r="24">
          <cell r="A24" t="str">
            <v>TOTAL TRANSFERENCIAS CORRIENTES</v>
          </cell>
          <cell r="B24" t="str">
            <v>TRANSFERENCIAS CORRIENTES</v>
          </cell>
        </row>
        <row r="25">
          <cell r="A25" t="str">
            <v>3-1-01-2</v>
          </cell>
          <cell r="B25" t="str">
            <v>RECURSOS DE CAPITAL</v>
          </cell>
        </row>
        <row r="26">
          <cell r="A26" t="str">
            <v>3-1-01-2-02</v>
          </cell>
          <cell r="B26" t="str">
            <v>EXCEDENTES FINANCIEROS</v>
          </cell>
        </row>
        <row r="27">
          <cell r="A27" t="str">
            <v>3-1-01-2-13</v>
          </cell>
          <cell r="B27" t="str">
            <v>REINTEGROS Y OTROS RECURSOS NO APROPIADOS</v>
          </cell>
        </row>
        <row r="28">
          <cell r="B28"/>
        </row>
        <row r="29">
          <cell r="A29" t="str">
            <v>APORTES DE LA NACION</v>
          </cell>
          <cell r="B29" t="str">
            <v>APORTES DE LA NACION</v>
          </cell>
        </row>
        <row r="30">
          <cell r="A30" t="str">
            <v>GASTOS DE FUNCIONAMIENTO</v>
          </cell>
          <cell r="B30" t="str">
            <v>GASTOS DE FUNCIONAMIENTO</v>
          </cell>
        </row>
        <row r="31">
          <cell r="A31" t="str">
            <v>GASTOS DE INVERSION</v>
          </cell>
          <cell r="B31" t="str">
            <v>GASTOS DE INVERSION</v>
          </cell>
        </row>
        <row r="32">
          <cell r="A32" t="str">
            <v>TOTAL ACUMULADO</v>
          </cell>
          <cell r="B32" t="str">
            <v>TOTAL ACUMULADO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9E18B-0E3D-4644-A221-666FCA1F7B4F}">
  <sheetPr>
    <tabColor rgb="FF00B050"/>
  </sheetPr>
  <dimension ref="A1:Q57"/>
  <sheetViews>
    <sheetView tabSelected="1" zoomScale="106" zoomScaleNormal="106" workbookViewId="0">
      <selection activeCell="O7" sqref="O7"/>
    </sheetView>
  </sheetViews>
  <sheetFormatPr baseColWidth="10" defaultColWidth="11.42578125" defaultRowHeight="12.75" x14ac:dyDescent="0.2"/>
  <cols>
    <col min="1" max="1" width="26.85546875" style="3" customWidth="1"/>
    <col min="2" max="2" width="37.42578125" style="3" customWidth="1"/>
    <col min="3" max="3" width="18" style="3" customWidth="1"/>
    <col min="4" max="4" width="16.7109375" style="3" customWidth="1"/>
    <col min="5" max="5" width="17.7109375" style="3" customWidth="1"/>
    <col min="6" max="6" width="17.42578125" style="3" customWidth="1"/>
    <col min="7" max="7" width="20.85546875" style="3" customWidth="1"/>
    <col min="8" max="8" width="14.28515625" style="3" customWidth="1"/>
    <col min="9" max="9" width="15.5703125" style="3" customWidth="1"/>
    <col min="10" max="10" width="16.85546875" style="3" customWidth="1"/>
    <col min="11" max="11" width="24.7109375" style="3" customWidth="1"/>
    <col min="12" max="14" width="24.7109375" style="3" hidden="1" customWidth="1"/>
    <col min="15" max="16" width="24.7109375" style="3" customWidth="1"/>
    <col min="17" max="17" width="13.140625" style="3" bestFit="1" customWidth="1"/>
    <col min="18" max="16384" width="11.42578125" style="3"/>
  </cols>
  <sheetData>
    <row r="1" spans="1:17" ht="18" customHeight="1" x14ac:dyDescent="0.2">
      <c r="A1" s="89"/>
      <c r="B1" s="92" t="s">
        <v>41</v>
      </c>
      <c r="C1" s="93"/>
      <c r="D1" s="93"/>
      <c r="E1" s="93"/>
      <c r="F1" s="93"/>
      <c r="G1" s="93"/>
      <c r="H1" s="93"/>
      <c r="I1" s="94"/>
      <c r="J1" s="15" t="s">
        <v>42</v>
      </c>
      <c r="K1" s="16" t="s">
        <v>43</v>
      </c>
    </row>
    <row r="2" spans="1:17" ht="15.75" x14ac:dyDescent="0.2">
      <c r="A2" s="90"/>
      <c r="B2" s="95" t="s">
        <v>44</v>
      </c>
      <c r="C2" s="96"/>
      <c r="D2" s="96"/>
      <c r="E2" s="96"/>
      <c r="F2" s="96"/>
      <c r="G2" s="96"/>
      <c r="H2" s="96"/>
      <c r="I2" s="97"/>
      <c r="J2" s="17" t="s">
        <v>45</v>
      </c>
      <c r="K2" s="18">
        <v>1</v>
      </c>
    </row>
    <row r="3" spans="1:17" ht="16.5" thickBot="1" x14ac:dyDescent="0.25">
      <c r="A3" s="91"/>
      <c r="B3" s="98"/>
      <c r="C3" s="99"/>
      <c r="D3" s="99"/>
      <c r="E3" s="99"/>
      <c r="F3" s="99"/>
      <c r="G3" s="99"/>
      <c r="H3" s="99"/>
      <c r="I3" s="100"/>
      <c r="J3" s="19" t="s">
        <v>46</v>
      </c>
      <c r="K3" s="20">
        <v>45198</v>
      </c>
    </row>
    <row r="4" spans="1:17" ht="25.5" customHeight="1" x14ac:dyDescent="0.2">
      <c r="A4" s="21"/>
      <c r="B4" s="22"/>
      <c r="C4" s="22"/>
      <c r="D4" s="22"/>
      <c r="E4" s="22"/>
      <c r="F4" s="22"/>
      <c r="G4" s="22"/>
      <c r="H4" s="22"/>
      <c r="I4" s="22"/>
      <c r="J4" s="22"/>
      <c r="K4" s="23"/>
    </row>
    <row r="5" spans="1:17" x14ac:dyDescent="0.2">
      <c r="A5" s="24"/>
      <c r="B5" s="1"/>
      <c r="C5" s="1"/>
      <c r="D5" s="1"/>
      <c r="E5" s="1"/>
      <c r="F5" s="1"/>
      <c r="G5" s="1"/>
      <c r="H5" s="1"/>
      <c r="I5" s="1"/>
      <c r="J5" s="1"/>
      <c r="K5" s="25"/>
    </row>
    <row r="6" spans="1:17" x14ac:dyDescent="0.2">
      <c r="A6" s="26" t="s">
        <v>8</v>
      </c>
      <c r="B6" s="82" t="s">
        <v>47</v>
      </c>
      <c r="C6" s="27"/>
      <c r="D6" s="27"/>
      <c r="E6" s="27"/>
      <c r="F6" s="27"/>
      <c r="G6" s="28"/>
      <c r="H6" s="27"/>
      <c r="I6" s="29" t="s">
        <v>7</v>
      </c>
      <c r="J6" s="83" t="s">
        <v>5</v>
      </c>
      <c r="K6" s="30"/>
    </row>
    <row r="7" spans="1:17" x14ac:dyDescent="0.2">
      <c r="A7" s="26"/>
      <c r="B7" s="31"/>
      <c r="C7" s="27"/>
      <c r="D7" s="27"/>
      <c r="E7" s="27"/>
      <c r="F7" s="27"/>
      <c r="G7" s="28"/>
      <c r="H7" s="28"/>
      <c r="I7" s="29" t="s">
        <v>9</v>
      </c>
      <c r="J7" s="83">
        <v>2023</v>
      </c>
      <c r="K7" s="30"/>
    </row>
    <row r="8" spans="1:17" x14ac:dyDescent="0.2">
      <c r="A8" s="32"/>
      <c r="B8" s="27"/>
      <c r="C8" s="27"/>
      <c r="D8" s="27"/>
      <c r="E8" s="27"/>
      <c r="F8" s="27"/>
      <c r="G8" s="27"/>
      <c r="H8" s="27"/>
      <c r="I8" s="27"/>
      <c r="J8" s="27"/>
      <c r="K8" s="30"/>
    </row>
    <row r="9" spans="1:17" s="5" customFormat="1" ht="50.25" customHeight="1" x14ac:dyDescent="0.2">
      <c r="A9" s="33" t="s">
        <v>48</v>
      </c>
      <c r="B9" s="34" t="s">
        <v>10</v>
      </c>
      <c r="C9" s="34" t="s">
        <v>0</v>
      </c>
      <c r="D9" s="34" t="s">
        <v>1</v>
      </c>
      <c r="E9" s="34" t="s">
        <v>2</v>
      </c>
      <c r="F9" s="34" t="s">
        <v>11</v>
      </c>
      <c r="G9" s="34" t="s">
        <v>49</v>
      </c>
      <c r="H9" s="34" t="s">
        <v>4</v>
      </c>
      <c r="I9" s="34" t="s">
        <v>3</v>
      </c>
      <c r="J9" s="34" t="s">
        <v>12</v>
      </c>
      <c r="K9" s="35" t="s">
        <v>13</v>
      </c>
      <c r="L9" s="5" t="s">
        <v>37</v>
      </c>
      <c r="M9" s="5" t="s">
        <v>40</v>
      </c>
      <c r="N9" s="5" t="s">
        <v>39</v>
      </c>
      <c r="O9" s="14"/>
    </row>
    <row r="10" spans="1:17" ht="23.25" customHeight="1" x14ac:dyDescent="0.2">
      <c r="A10" s="36">
        <v>3</v>
      </c>
      <c r="B10" s="37" t="str">
        <f>+VLOOKUP(A10,[1]CONCEPTOS!$A$5:$B$33,2,FALSE)</f>
        <v>RECURSOS PROPIOS DE ESTABLECIMIENTOS PÚBLICOS</v>
      </c>
      <c r="C10" s="77">
        <v>277776769491</v>
      </c>
      <c r="D10" s="77">
        <v>6914000000</v>
      </c>
      <c r="E10" s="77">
        <v>284690769491</v>
      </c>
      <c r="F10" s="77">
        <v>30766303307.639999</v>
      </c>
      <c r="G10" s="85">
        <v>331253407416.73999</v>
      </c>
      <c r="H10" s="77">
        <v>0</v>
      </c>
      <c r="I10" s="77">
        <v>199535207</v>
      </c>
      <c r="J10" s="77">
        <v>30766303307.639999</v>
      </c>
      <c r="K10" s="40">
        <v>331053872209.73999</v>
      </c>
      <c r="L10" s="79">
        <f>E10/1000000</f>
        <v>284690.76949099998</v>
      </c>
      <c r="M10" s="79">
        <f>J10/1000000</f>
        <v>30766.303307639999</v>
      </c>
      <c r="N10" s="13">
        <f>K10/1000000</f>
        <v>331053.87220973999</v>
      </c>
      <c r="O10" s="84"/>
      <c r="P10" s="13"/>
    </row>
    <row r="11" spans="1:17" s="12" customFormat="1" ht="21.75" customHeight="1" x14ac:dyDescent="0.25">
      <c r="A11" s="36" t="s">
        <v>14</v>
      </c>
      <c r="B11" s="41" t="str">
        <f>+VLOOKUP(A11,[1]CONCEPTOS!$A$5:$B$33,2,FALSE)</f>
        <v>INGRESOS CORRIENTES</v>
      </c>
      <c r="C11" s="42">
        <v>193853436000</v>
      </c>
      <c r="D11" s="42">
        <v>6914000000</v>
      </c>
      <c r="E11" s="42">
        <v>200767436000</v>
      </c>
      <c r="F11" s="42">
        <v>14092394281.559999</v>
      </c>
      <c r="G11" s="42">
        <v>261591224701.42001</v>
      </c>
      <c r="H11" s="42">
        <v>0</v>
      </c>
      <c r="I11" s="42">
        <v>197502171</v>
      </c>
      <c r="J11" s="42">
        <v>14092394281.559999</v>
      </c>
      <c r="K11" s="43">
        <v>261393722530.42001</v>
      </c>
      <c r="L11" s="79">
        <f t="shared" ref="L11:L38" si="0">E11/1000000</f>
        <v>200767.43599999999</v>
      </c>
      <c r="M11" s="79">
        <f t="shared" ref="M11:M38" si="1">J11/1000000</f>
        <v>14092.39428156</v>
      </c>
      <c r="N11" s="13">
        <f t="shared" ref="N11:N38" si="2">K11/1000000</f>
        <v>261393.72253042003</v>
      </c>
      <c r="O11" s="86"/>
      <c r="P11" s="87"/>
    </row>
    <row r="12" spans="1:17" s="7" customFormat="1" ht="15" customHeight="1" x14ac:dyDescent="0.25">
      <c r="A12" s="36" t="s">
        <v>15</v>
      </c>
      <c r="B12" s="37" t="str">
        <f>+VLOOKUP(A12,[1]CONCEPTOS!$A$5:$B$33,2,FALSE)</f>
        <v>INGRESOS NO TRIBUTARIOS</v>
      </c>
      <c r="C12" s="39">
        <v>193853436000</v>
      </c>
      <c r="D12" s="39">
        <v>6914000000</v>
      </c>
      <c r="E12" s="39">
        <v>200767436000</v>
      </c>
      <c r="F12" s="39">
        <v>14092394281.559999</v>
      </c>
      <c r="G12" s="88">
        <v>261591224701.42001</v>
      </c>
      <c r="H12" s="39">
        <v>0</v>
      </c>
      <c r="I12" s="39">
        <v>197502171</v>
      </c>
      <c r="J12" s="39">
        <v>14092394281.559999</v>
      </c>
      <c r="K12" s="39">
        <v>261393722530.42001</v>
      </c>
      <c r="L12" s="79">
        <f t="shared" si="0"/>
        <v>200767.43599999999</v>
      </c>
      <c r="M12" s="79">
        <f t="shared" si="1"/>
        <v>14092.39428156</v>
      </c>
      <c r="N12" s="13">
        <f t="shared" si="2"/>
        <v>261393.72253042003</v>
      </c>
      <c r="O12" s="86"/>
      <c r="P12" s="87"/>
    </row>
    <row r="13" spans="1:17" ht="15" customHeight="1" x14ac:dyDescent="0.2">
      <c r="A13" s="36"/>
      <c r="B13" s="37"/>
      <c r="C13" s="44"/>
      <c r="D13" s="44"/>
      <c r="E13" s="44"/>
      <c r="F13" s="44"/>
      <c r="G13" s="44"/>
      <c r="H13" s="44"/>
      <c r="I13" s="44"/>
      <c r="J13" s="44"/>
      <c r="K13" s="45"/>
      <c r="L13" s="79">
        <f t="shared" si="0"/>
        <v>0</v>
      </c>
      <c r="M13" s="79">
        <f t="shared" si="1"/>
        <v>0</v>
      </c>
      <c r="N13" s="13">
        <f t="shared" si="2"/>
        <v>0</v>
      </c>
      <c r="O13" s="84"/>
      <c r="P13" s="87"/>
    </row>
    <row r="14" spans="1:17" ht="15" customHeight="1" x14ac:dyDescent="0.2">
      <c r="A14" s="78" t="s">
        <v>16</v>
      </c>
      <c r="B14" s="37" t="str">
        <f>+VLOOKUP(A14,[1]CONCEPTOS!$A$5:$B$33,2,FALSE)</f>
        <v>CONTRIBUCIÓN DE VIGILANCIA</v>
      </c>
      <c r="C14" s="46">
        <v>57714108000</v>
      </c>
      <c r="D14" s="46"/>
      <c r="E14" s="46"/>
      <c r="F14" s="46">
        <v>388265401.16000003</v>
      </c>
      <c r="G14" s="46">
        <v>107553151808.16</v>
      </c>
      <c r="H14" s="46"/>
      <c r="I14" s="46"/>
      <c r="J14" s="44">
        <v>388265401.16000003</v>
      </c>
      <c r="K14" s="47">
        <v>107553151808.16</v>
      </c>
      <c r="L14" s="79">
        <f t="shared" si="0"/>
        <v>0</v>
      </c>
      <c r="M14" s="79">
        <f t="shared" si="1"/>
        <v>388.26540116000001</v>
      </c>
      <c r="N14" s="13">
        <f t="shared" si="2"/>
        <v>107553.15180816001</v>
      </c>
      <c r="O14" s="13"/>
      <c r="P14" s="2"/>
    </row>
    <row r="15" spans="1:17" ht="15" customHeight="1" x14ac:dyDescent="0.2">
      <c r="A15" s="78" t="s">
        <v>17</v>
      </c>
      <c r="B15" s="37" t="str">
        <f>+VLOOKUP(A15,[1]CONCEPTOS!$A$5:$B$33,2,FALSE)</f>
        <v>CONTRIBUCIÓN DE VIGILANCIA</v>
      </c>
      <c r="C15" s="46"/>
      <c r="D15" s="46"/>
      <c r="E15" s="44"/>
      <c r="F15" s="46">
        <v>104509487</v>
      </c>
      <c r="G15" s="46">
        <v>3025940424.8000002</v>
      </c>
      <c r="H15" s="46"/>
      <c r="I15" s="48"/>
      <c r="J15" s="44">
        <v>104509487</v>
      </c>
      <c r="K15" s="47">
        <v>3025940424.8000002</v>
      </c>
      <c r="L15" s="79">
        <f t="shared" si="0"/>
        <v>0</v>
      </c>
      <c r="M15" s="79">
        <f t="shared" si="1"/>
        <v>104.50948699999999</v>
      </c>
      <c r="N15" s="13">
        <f t="shared" si="2"/>
        <v>3025.9404248000001</v>
      </c>
      <c r="O15" s="13"/>
      <c r="P15" s="2"/>
    </row>
    <row r="16" spans="1:17" ht="15" customHeight="1" x14ac:dyDescent="0.2">
      <c r="A16" s="36" t="s">
        <v>18</v>
      </c>
      <c r="B16" s="49" t="str">
        <f>+VLOOKUP(A16,[1]CONCEPTOS!$A$5:$B$33,2,FALSE)</f>
        <v>TOTAL CONTRIBUCIÓN</v>
      </c>
      <c r="C16" s="50">
        <v>57714108000</v>
      </c>
      <c r="D16" s="50">
        <v>0</v>
      </c>
      <c r="E16" s="50">
        <v>57714108000</v>
      </c>
      <c r="F16" s="50">
        <v>492774888.16000003</v>
      </c>
      <c r="G16" s="50">
        <v>110579092232.96001</v>
      </c>
      <c r="H16" s="50">
        <v>0</v>
      </c>
      <c r="I16" s="50">
        <v>0</v>
      </c>
      <c r="J16" s="50">
        <v>492774888.16000003</v>
      </c>
      <c r="K16" s="50">
        <v>110579092232.96001</v>
      </c>
      <c r="L16" s="79">
        <f t="shared" si="0"/>
        <v>57714.108</v>
      </c>
      <c r="M16" s="79">
        <f t="shared" si="1"/>
        <v>492.77488816000005</v>
      </c>
      <c r="N16" s="13">
        <f t="shared" si="2"/>
        <v>110579.09223296</v>
      </c>
      <c r="O16" s="13"/>
      <c r="P16" s="2"/>
      <c r="Q16" s="6"/>
    </row>
    <row r="17" spans="1:17" ht="15" customHeight="1" x14ac:dyDescent="0.2">
      <c r="A17" s="78" t="s">
        <v>19</v>
      </c>
      <c r="B17" s="37" t="str">
        <f>+VLOOKUP(A17,[1]CONCEPTOS!$A$5:$B$33,2,FALSE)</f>
        <v>TASA VIGILADOS</v>
      </c>
      <c r="C17" s="52"/>
      <c r="D17" s="52"/>
      <c r="E17" s="52"/>
      <c r="F17" s="52">
        <v>0</v>
      </c>
      <c r="G17" s="52">
        <v>0</v>
      </c>
      <c r="H17" s="52"/>
      <c r="I17" s="52"/>
      <c r="J17" s="44">
        <v>0</v>
      </c>
      <c r="K17" s="53">
        <v>0</v>
      </c>
      <c r="L17" s="79">
        <f t="shared" si="0"/>
        <v>0</v>
      </c>
      <c r="M17" s="79">
        <f t="shared" si="1"/>
        <v>0</v>
      </c>
      <c r="N17" s="13">
        <f t="shared" si="2"/>
        <v>0</v>
      </c>
      <c r="O17" s="13"/>
      <c r="P17" s="2"/>
    </row>
    <row r="18" spans="1:17" ht="15" customHeight="1" x14ac:dyDescent="0.2">
      <c r="A18" s="78" t="s">
        <v>20</v>
      </c>
      <c r="B18" s="37" t="str">
        <f>+VLOOKUP(A18,[1]CONCEPTOS!$A$5:$B$33,2,FALSE)</f>
        <v>TASA VIGILADOS</v>
      </c>
      <c r="C18" s="52"/>
      <c r="D18" s="52"/>
      <c r="E18" s="44"/>
      <c r="F18" s="48">
        <v>31293913</v>
      </c>
      <c r="G18" s="48">
        <v>267804375.03</v>
      </c>
      <c r="H18" s="52"/>
      <c r="I18" s="52"/>
      <c r="J18" s="44">
        <v>31293913</v>
      </c>
      <c r="K18" s="53">
        <v>267804375.03</v>
      </c>
      <c r="L18" s="79">
        <f t="shared" si="0"/>
        <v>0</v>
      </c>
      <c r="M18" s="79">
        <f t="shared" si="1"/>
        <v>31.293913</v>
      </c>
      <c r="N18" s="13">
        <f t="shared" si="2"/>
        <v>267.80437503000002</v>
      </c>
      <c r="O18" s="13"/>
      <c r="P18" s="2"/>
    </row>
    <row r="19" spans="1:17" ht="15" customHeight="1" x14ac:dyDescent="0.2">
      <c r="A19" s="36" t="s">
        <v>21</v>
      </c>
      <c r="B19" s="49" t="str">
        <f>+VLOOKUP(A19,[1]CONCEPTOS!$A$5:$B$33,2,FALSE)</f>
        <v>TOTAL TASA VIGILADOS</v>
      </c>
      <c r="C19" s="50">
        <v>0</v>
      </c>
      <c r="D19" s="50">
        <v>0</v>
      </c>
      <c r="E19" s="50">
        <v>0</v>
      </c>
      <c r="F19" s="50">
        <v>31293913</v>
      </c>
      <c r="G19" s="50">
        <v>267804375.03</v>
      </c>
      <c r="H19" s="50">
        <v>0</v>
      </c>
      <c r="I19" s="50">
        <v>0</v>
      </c>
      <c r="J19" s="50">
        <v>31293913</v>
      </c>
      <c r="K19" s="50">
        <v>267804375.03</v>
      </c>
      <c r="L19" s="79">
        <f t="shared" si="0"/>
        <v>0</v>
      </c>
      <c r="M19" s="79">
        <f t="shared" si="1"/>
        <v>31.293913</v>
      </c>
      <c r="N19" s="13">
        <f t="shared" si="2"/>
        <v>267.80437503000002</v>
      </c>
      <c r="O19" s="13"/>
      <c r="P19" s="2"/>
    </row>
    <row r="20" spans="1:17" ht="15" customHeight="1" x14ac:dyDescent="0.2">
      <c r="A20" s="78" t="s">
        <v>22</v>
      </c>
      <c r="B20" s="37" t="str">
        <f>+VLOOKUP(A20,[1]CONCEPTOS!$A$5:$B$33,2,FALSE)</f>
        <v>MULTAS Y SANCIONES</v>
      </c>
      <c r="C20" s="52">
        <v>17431069000</v>
      </c>
      <c r="D20" s="52"/>
      <c r="E20" s="52"/>
      <c r="F20" s="52">
        <v>0</v>
      </c>
      <c r="G20" s="52">
        <v>580000000</v>
      </c>
      <c r="H20" s="52"/>
      <c r="I20" s="52"/>
      <c r="J20" s="44">
        <v>0</v>
      </c>
      <c r="K20" s="53">
        <v>580000000</v>
      </c>
      <c r="L20" s="79">
        <f t="shared" si="0"/>
        <v>0</v>
      </c>
      <c r="M20" s="79">
        <f t="shared" si="1"/>
        <v>0</v>
      </c>
      <c r="N20" s="13">
        <f t="shared" si="2"/>
        <v>580</v>
      </c>
      <c r="O20" s="13"/>
      <c r="P20" s="2"/>
    </row>
    <row r="21" spans="1:17" ht="15" customHeight="1" x14ac:dyDescent="0.2">
      <c r="A21" s="78" t="s">
        <v>23</v>
      </c>
      <c r="B21" s="37" t="str">
        <f>+VLOOKUP(A21,[1]CONCEPTOS!$A$5:$B$33,2,FALSE)</f>
        <v>MULTAS Y SANCIONES</v>
      </c>
      <c r="C21" s="52"/>
      <c r="D21" s="52"/>
      <c r="E21" s="44"/>
      <c r="F21" s="52">
        <v>1736311249</v>
      </c>
      <c r="G21" s="52">
        <v>9044781085.7600002</v>
      </c>
      <c r="H21" s="52">
        <v>0</v>
      </c>
      <c r="I21" s="52">
        <v>196968363</v>
      </c>
      <c r="J21" s="44">
        <v>1736311249</v>
      </c>
      <c r="K21" s="53">
        <v>8847812722.7600002</v>
      </c>
      <c r="L21" s="79">
        <f t="shared" si="0"/>
        <v>0</v>
      </c>
      <c r="M21" s="79">
        <f t="shared" si="1"/>
        <v>1736.3112490000001</v>
      </c>
      <c r="N21" s="13">
        <f t="shared" si="2"/>
        <v>8847.8127227599998</v>
      </c>
      <c r="O21" s="13"/>
      <c r="P21" s="2"/>
      <c r="Q21" s="6"/>
    </row>
    <row r="22" spans="1:17" ht="15" customHeight="1" x14ac:dyDescent="0.2">
      <c r="A22" s="78" t="s">
        <v>24</v>
      </c>
      <c r="B22" s="37" t="str">
        <f>+VLOOKUP(A22,[1]CONCEPTOS!$A$5:$B$33,2,FALSE)</f>
        <v>INTERESES DE MORA</v>
      </c>
      <c r="C22" s="52"/>
      <c r="D22" s="52"/>
      <c r="E22" s="52"/>
      <c r="F22" s="52">
        <v>206162208.05000001</v>
      </c>
      <c r="G22" s="52">
        <v>1634186726.05</v>
      </c>
      <c r="H22" s="52"/>
      <c r="I22" s="52">
        <v>533808</v>
      </c>
      <c r="J22" s="44">
        <v>206162208.05000001</v>
      </c>
      <c r="K22" s="53">
        <v>1633652918.05</v>
      </c>
      <c r="L22" s="79">
        <f t="shared" si="0"/>
        <v>0</v>
      </c>
      <c r="M22" s="79">
        <f t="shared" si="1"/>
        <v>206.16220805</v>
      </c>
      <c r="N22" s="13">
        <f t="shared" si="2"/>
        <v>1633.6529180499999</v>
      </c>
      <c r="O22" s="13"/>
      <c r="P22" s="2"/>
      <c r="Q22" s="6"/>
    </row>
    <row r="23" spans="1:17" ht="15" customHeight="1" x14ac:dyDescent="0.2">
      <c r="A23" s="36" t="s">
        <v>25</v>
      </c>
      <c r="B23" s="49" t="str">
        <f>+VLOOKUP(A23,[1]CONCEPTOS!$A$5:$B$33,2,FALSE)</f>
        <v>TOTAL MULTAS,SANCIONES E INTERESES DE MORA</v>
      </c>
      <c r="C23" s="50">
        <v>17431069000</v>
      </c>
      <c r="D23" s="50">
        <v>0</v>
      </c>
      <c r="E23" s="50">
        <v>17431069000</v>
      </c>
      <c r="F23" s="50">
        <v>1942473457.05</v>
      </c>
      <c r="G23" s="50">
        <v>11258967811.809999</v>
      </c>
      <c r="H23" s="50">
        <v>0</v>
      </c>
      <c r="I23" s="50">
        <v>197502171</v>
      </c>
      <c r="J23" s="50">
        <v>1942473457.05</v>
      </c>
      <c r="K23" s="50">
        <v>11061465640.809999</v>
      </c>
      <c r="L23" s="79">
        <f t="shared" si="0"/>
        <v>17431.069</v>
      </c>
      <c r="M23" s="79">
        <f t="shared" si="1"/>
        <v>1942.47345705</v>
      </c>
      <c r="N23" s="13">
        <f t="shared" si="2"/>
        <v>11061.46564081</v>
      </c>
      <c r="O23" s="13"/>
      <c r="P23" s="2"/>
      <c r="Q23" s="6"/>
    </row>
    <row r="24" spans="1:17" ht="15" customHeight="1" x14ac:dyDescent="0.2">
      <c r="A24" s="78" t="s">
        <v>26</v>
      </c>
      <c r="B24" s="37" t="str">
        <f>+VLOOKUP(A24,[1]CONCEPTOS!$A$5:$B$33,2,FALSE)</f>
        <v xml:space="preserve">SERVICIOS DE COPIA Y REPRODUCCIÓN </v>
      </c>
      <c r="C24" s="54"/>
      <c r="D24" s="54"/>
      <c r="E24" s="54"/>
      <c r="F24" s="48">
        <v>0</v>
      </c>
      <c r="G24" s="48">
        <v>28800</v>
      </c>
      <c r="H24" s="48"/>
      <c r="I24" s="48"/>
      <c r="J24" s="44">
        <v>0</v>
      </c>
      <c r="K24" s="55">
        <v>28800</v>
      </c>
      <c r="L24" s="79">
        <f t="shared" si="0"/>
        <v>0</v>
      </c>
      <c r="M24" s="79">
        <f t="shared" si="1"/>
        <v>0</v>
      </c>
      <c r="N24" s="13">
        <f t="shared" si="2"/>
        <v>2.8799999999999999E-2</v>
      </c>
      <c r="O24" s="13"/>
      <c r="P24" s="2"/>
    </row>
    <row r="25" spans="1:17" ht="24.75" customHeight="1" x14ac:dyDescent="0.2">
      <c r="A25" s="78" t="s">
        <v>50</v>
      </c>
      <c r="B25" s="37" t="str">
        <f>+VLOOKUP(A25,[1]CONCEPTOS!$A$5:$B$33,2,FALSE)</f>
        <v>OTROS SERVICIOS DE FABRICACIÓN; SERVICIOS DE EDICIÓN, IMPRESIÓN Y REPRODUCCIÓN; SERVICIOS DE RECUPERACIÓN DE MATERIALES</v>
      </c>
      <c r="C25" s="54">
        <v>0</v>
      </c>
      <c r="D25" s="54"/>
      <c r="E25" s="54"/>
      <c r="F25" s="48">
        <v>451.18</v>
      </c>
      <c r="G25" s="48">
        <v>1077254.17</v>
      </c>
      <c r="H25" s="48"/>
      <c r="I25" s="48"/>
      <c r="J25" s="44">
        <v>451.18</v>
      </c>
      <c r="K25" s="55">
        <v>1077254.17</v>
      </c>
      <c r="L25" s="79">
        <f t="shared" si="0"/>
        <v>0</v>
      </c>
      <c r="M25" s="79">
        <f t="shared" si="1"/>
        <v>4.5118000000000003E-4</v>
      </c>
      <c r="N25" s="13">
        <f t="shared" si="2"/>
        <v>1.07725417</v>
      </c>
      <c r="O25" s="13"/>
      <c r="P25" s="2"/>
    </row>
    <row r="26" spans="1:17" ht="15" customHeight="1" x14ac:dyDescent="0.2">
      <c r="A26" s="36" t="s">
        <v>51</v>
      </c>
      <c r="B26" s="49" t="str">
        <f>+VLOOKUP(A26,[1]CONCEPTOS!$A$5:$B$33,2,FALSE)</f>
        <v>VENTA DE BIENES Y SERVICIOS</v>
      </c>
      <c r="C26" s="50">
        <v>0</v>
      </c>
      <c r="D26" s="50">
        <v>0</v>
      </c>
      <c r="E26" s="50">
        <v>0</v>
      </c>
      <c r="F26" s="50">
        <v>451.18</v>
      </c>
      <c r="G26" s="50">
        <v>1106054.17</v>
      </c>
      <c r="H26" s="50">
        <v>0</v>
      </c>
      <c r="I26" s="50">
        <v>0</v>
      </c>
      <c r="J26" s="50">
        <v>451.18</v>
      </c>
      <c r="K26" s="50">
        <v>1106054.17</v>
      </c>
      <c r="L26" s="79">
        <f t="shared" si="0"/>
        <v>0</v>
      </c>
      <c r="M26" s="79">
        <f t="shared" si="1"/>
        <v>4.5118000000000003E-4</v>
      </c>
      <c r="N26" s="13">
        <f t="shared" si="2"/>
        <v>1.1060541699999999</v>
      </c>
      <c r="O26" s="13"/>
      <c r="P26" s="2"/>
    </row>
    <row r="27" spans="1:17" ht="15" customHeight="1" x14ac:dyDescent="0.2">
      <c r="A27" s="78" t="s">
        <v>38</v>
      </c>
      <c r="B27" s="37" t="str">
        <f>+VLOOKUP(A27,[1]CONCEPTOS!$A$5:$B$33,2,FALSE)</f>
        <v>INDEMNIZACIONES RELACIONADAS CON SEGUROS NO DE VIDA</v>
      </c>
      <c r="C27" s="38"/>
      <c r="D27" s="38"/>
      <c r="E27" s="38"/>
      <c r="F27" s="48">
        <v>6221010</v>
      </c>
      <c r="G27" s="48">
        <v>12602020</v>
      </c>
      <c r="H27" s="38"/>
      <c r="I27" s="38"/>
      <c r="J27" s="38">
        <v>6221010</v>
      </c>
      <c r="K27" s="56">
        <v>12602020</v>
      </c>
      <c r="L27" s="79">
        <f t="shared" si="0"/>
        <v>0</v>
      </c>
      <c r="M27" s="79">
        <f t="shared" si="1"/>
        <v>6.2210099999999997</v>
      </c>
      <c r="N27" s="13">
        <f t="shared" si="2"/>
        <v>12.60202</v>
      </c>
      <c r="O27" s="13"/>
      <c r="P27" s="2"/>
    </row>
    <row r="28" spans="1:17" ht="19.5" customHeight="1" x14ac:dyDescent="0.2">
      <c r="A28" s="78" t="s">
        <v>36</v>
      </c>
      <c r="B28" s="37" t="str">
        <f>+VLOOKUP(A28,[1]CONCEPTOS!$A$5:$B$33,2,FALSE)</f>
        <v>SENTENCIAS Y CONCILIACIONES</v>
      </c>
      <c r="C28" s="38"/>
      <c r="D28" s="38"/>
      <c r="E28" s="38"/>
      <c r="F28" s="48">
        <v>0</v>
      </c>
      <c r="G28" s="48">
        <v>36085479.450000003</v>
      </c>
      <c r="H28" s="38"/>
      <c r="I28" s="38"/>
      <c r="J28" s="38">
        <v>0</v>
      </c>
      <c r="K28" s="56">
        <v>36085479.450000003</v>
      </c>
      <c r="L28" s="79">
        <f t="shared" si="0"/>
        <v>0</v>
      </c>
      <c r="M28" s="79">
        <f t="shared" si="1"/>
        <v>0</v>
      </c>
      <c r="N28" s="13">
        <f t="shared" si="2"/>
        <v>36.085479450000001</v>
      </c>
      <c r="O28" s="13"/>
    </row>
    <row r="29" spans="1:17" ht="27.75" customHeight="1" x14ac:dyDescent="0.2">
      <c r="A29" s="78" t="s">
        <v>35</v>
      </c>
      <c r="B29" s="37" t="str">
        <f>+VLOOKUP(A29,[1]CONCEPTOS!$A$5:$B$33,2,FALSE)</f>
        <v>TRANSFERENCIAS DE OTRAS ENTIDADES DEL GOBIERNO GENERAL</v>
      </c>
      <c r="C29" s="46">
        <v>118708259000</v>
      </c>
      <c r="D29" s="46">
        <v>6914000000</v>
      </c>
      <c r="E29" s="46">
        <v>125622259000</v>
      </c>
      <c r="F29" s="48">
        <v>11619630562.17</v>
      </c>
      <c r="G29" s="48">
        <v>139435566728</v>
      </c>
      <c r="H29" s="38"/>
      <c r="I29" s="38"/>
      <c r="J29" s="38">
        <v>11619630562.17</v>
      </c>
      <c r="K29" s="38">
        <v>139435566728</v>
      </c>
      <c r="L29" s="79">
        <f t="shared" si="0"/>
        <v>125622.25900000001</v>
      </c>
      <c r="M29" s="79">
        <f t="shared" si="1"/>
        <v>11619.630562169999</v>
      </c>
      <c r="N29" s="13">
        <f t="shared" si="2"/>
        <v>139435.56672800001</v>
      </c>
      <c r="O29" s="13"/>
    </row>
    <row r="30" spans="1:17" ht="27.75" customHeight="1" x14ac:dyDescent="0.2">
      <c r="A30" s="36" t="s">
        <v>52</v>
      </c>
      <c r="B30" s="49" t="str">
        <f>+VLOOKUP(A30,[2]CONCEPTOS!$A$5:$B$32,2,FALSE)</f>
        <v>TRANSFERENCIAS CORRIENTES</v>
      </c>
      <c r="C30" s="57">
        <v>118708259000</v>
      </c>
      <c r="D30" s="57">
        <v>6914000000</v>
      </c>
      <c r="E30" s="57">
        <v>125622259000</v>
      </c>
      <c r="F30" s="57">
        <v>11625851572.17</v>
      </c>
      <c r="G30" s="57">
        <v>139484254227.45001</v>
      </c>
      <c r="H30" s="57">
        <v>0</v>
      </c>
      <c r="I30" s="57">
        <v>0</v>
      </c>
      <c r="J30" s="57">
        <v>11625851572.17</v>
      </c>
      <c r="K30" s="57">
        <v>139484254227.45001</v>
      </c>
      <c r="L30" s="79">
        <f t="shared" si="0"/>
        <v>125622.25900000001</v>
      </c>
      <c r="M30" s="79">
        <f t="shared" si="1"/>
        <v>11625.851572170001</v>
      </c>
      <c r="N30" s="13">
        <f t="shared" si="2"/>
        <v>139484.25422745</v>
      </c>
      <c r="O30" s="13"/>
    </row>
    <row r="31" spans="1:17" s="12" customFormat="1" ht="24" customHeight="1" x14ac:dyDescent="0.2">
      <c r="A31" s="36" t="s">
        <v>27</v>
      </c>
      <c r="B31" s="41" t="str">
        <f>+VLOOKUP(A31,[1]CONCEPTOS!$A$5:$B$33,2,FALSE)</f>
        <v>RECURSOS DE CAPITAL</v>
      </c>
      <c r="C31" s="42">
        <v>83923333491</v>
      </c>
      <c r="D31" s="42">
        <v>0</v>
      </c>
      <c r="E31" s="42">
        <v>83923333491</v>
      </c>
      <c r="F31" s="42">
        <v>16673909026.08</v>
      </c>
      <c r="G31" s="42">
        <v>69662182715.320007</v>
      </c>
      <c r="H31" s="42">
        <v>0</v>
      </c>
      <c r="I31" s="42">
        <v>2033036</v>
      </c>
      <c r="J31" s="42">
        <v>16673909026.08</v>
      </c>
      <c r="K31" s="42">
        <v>69660149679.320007</v>
      </c>
      <c r="L31" s="79">
        <f t="shared" si="0"/>
        <v>83923.333490999998</v>
      </c>
      <c r="M31" s="79">
        <f t="shared" si="1"/>
        <v>16673.90902608</v>
      </c>
      <c r="N31" s="13">
        <f t="shared" si="2"/>
        <v>69660.149679320006</v>
      </c>
      <c r="O31" s="81"/>
    </row>
    <row r="32" spans="1:17" ht="15" customHeight="1" x14ac:dyDescent="0.2">
      <c r="A32" s="78" t="s">
        <v>28</v>
      </c>
      <c r="B32" s="37" t="str">
        <f>+VLOOKUP(A32,[1]CONCEPTOS!$A$5:$B$33,2,FALSE)</f>
        <v>EXCEDENTES FINANCIEROS</v>
      </c>
      <c r="C32" s="52">
        <v>83923333491</v>
      </c>
      <c r="D32" s="52"/>
      <c r="E32" s="52">
        <v>83923333491</v>
      </c>
      <c r="F32" s="48">
        <v>16666747767.08</v>
      </c>
      <c r="G32" s="48">
        <v>69367951782.830002</v>
      </c>
      <c r="H32" s="52"/>
      <c r="I32" s="52"/>
      <c r="J32" s="44">
        <v>16666747767.08</v>
      </c>
      <c r="K32" s="53">
        <v>69367951782.830002</v>
      </c>
      <c r="L32" s="79">
        <f t="shared" si="0"/>
        <v>83923.333490999998</v>
      </c>
      <c r="M32" s="79">
        <f t="shared" si="1"/>
        <v>16666.74776708</v>
      </c>
      <c r="N32" s="13">
        <f t="shared" si="2"/>
        <v>69367.951782830001</v>
      </c>
      <c r="O32" s="13"/>
    </row>
    <row r="33" spans="1:15" ht="15" customHeight="1" x14ac:dyDescent="0.2">
      <c r="A33" s="78" t="s">
        <v>29</v>
      </c>
      <c r="B33" s="37" t="str">
        <f>+VLOOKUP(A33,[1]CONCEPTOS!$A$5:$B$33,2,FALSE)</f>
        <v>REINTEGROS Y OTROS RECURSOS NO APROPIADOS</v>
      </c>
      <c r="C33" s="52"/>
      <c r="D33" s="52"/>
      <c r="E33" s="52"/>
      <c r="F33" s="52">
        <v>7161259</v>
      </c>
      <c r="G33" s="52">
        <v>294230932.49000001</v>
      </c>
      <c r="H33" s="52"/>
      <c r="I33" s="52">
        <v>2033036</v>
      </c>
      <c r="J33" s="44">
        <v>7161259</v>
      </c>
      <c r="K33" s="53">
        <v>292197896.49000001</v>
      </c>
      <c r="L33" s="79">
        <f t="shared" si="0"/>
        <v>0</v>
      </c>
      <c r="M33" s="79">
        <f t="shared" si="1"/>
        <v>7.1612590000000003</v>
      </c>
      <c r="N33" s="13">
        <f t="shared" si="2"/>
        <v>292.19789649000001</v>
      </c>
      <c r="O33" s="13"/>
    </row>
    <row r="34" spans="1:15" ht="15" customHeight="1" x14ac:dyDescent="0.2">
      <c r="A34" s="36"/>
      <c r="B34" s="37"/>
      <c r="C34" s="44"/>
      <c r="D34" s="44"/>
      <c r="E34" s="44"/>
      <c r="F34" s="44"/>
      <c r="G34" s="44"/>
      <c r="H34" s="44"/>
      <c r="I34" s="44"/>
      <c r="J34" s="44"/>
      <c r="K34" s="58"/>
      <c r="L34" s="79">
        <f t="shared" si="0"/>
        <v>0</v>
      </c>
      <c r="M34" s="79">
        <f t="shared" si="1"/>
        <v>0</v>
      </c>
      <c r="N34" s="13">
        <f t="shared" si="2"/>
        <v>0</v>
      </c>
      <c r="O34" s="13"/>
    </row>
    <row r="35" spans="1:15" s="7" customFormat="1" ht="15" customHeight="1" x14ac:dyDescent="0.2">
      <c r="A35" s="36" t="s">
        <v>30</v>
      </c>
      <c r="B35" s="59" t="str">
        <f>+VLOOKUP(A35,[1]CONCEPTOS!$A$5:$B$33,2,FALSE)</f>
        <v>APORTES DE LA NACION</v>
      </c>
      <c r="C35" s="60"/>
      <c r="D35" s="60"/>
      <c r="E35" s="60"/>
      <c r="F35" s="60"/>
      <c r="G35" s="60"/>
      <c r="H35" s="60"/>
      <c r="I35" s="60"/>
      <c r="J35" s="60"/>
      <c r="K35" s="61"/>
      <c r="L35" s="79">
        <f t="shared" si="0"/>
        <v>0</v>
      </c>
      <c r="M35" s="79">
        <f t="shared" si="1"/>
        <v>0</v>
      </c>
      <c r="N35" s="13">
        <f t="shared" si="2"/>
        <v>0</v>
      </c>
      <c r="O35" s="80"/>
    </row>
    <row r="36" spans="1:15" ht="15" customHeight="1" x14ac:dyDescent="0.2">
      <c r="A36" s="36" t="s">
        <v>31</v>
      </c>
      <c r="B36" s="59" t="str">
        <f>+VLOOKUP(A36,[1]CONCEPTOS!$A$5:$B$33,2,FALSE)</f>
        <v>GASTOS DE FUNCIONAMIENTO</v>
      </c>
      <c r="C36" s="62"/>
      <c r="D36" s="62"/>
      <c r="E36" s="62"/>
      <c r="F36" s="62"/>
      <c r="G36" s="62"/>
      <c r="H36" s="62"/>
      <c r="I36" s="62"/>
      <c r="J36" s="62"/>
      <c r="K36" s="63"/>
      <c r="L36" s="79">
        <f t="shared" si="0"/>
        <v>0</v>
      </c>
      <c r="M36" s="79">
        <f t="shared" si="1"/>
        <v>0</v>
      </c>
      <c r="N36" s="13">
        <f t="shared" si="2"/>
        <v>0</v>
      </c>
      <c r="O36" s="13"/>
    </row>
    <row r="37" spans="1:15" ht="15" customHeight="1" x14ac:dyDescent="0.2">
      <c r="A37" s="36" t="s">
        <v>32</v>
      </c>
      <c r="B37" s="59" t="str">
        <f>+VLOOKUP(A37,[1]CONCEPTOS!$A$5:$B$33,2,FALSE)</f>
        <v>GASTOS DE INVERSION</v>
      </c>
      <c r="C37" s="62"/>
      <c r="D37" s="62"/>
      <c r="E37" s="62"/>
      <c r="F37" s="62"/>
      <c r="G37" s="62"/>
      <c r="H37" s="62"/>
      <c r="I37" s="62"/>
      <c r="J37" s="62"/>
      <c r="K37" s="63"/>
      <c r="L37" s="79">
        <f t="shared" si="0"/>
        <v>0</v>
      </c>
      <c r="M37" s="79">
        <f t="shared" si="1"/>
        <v>0</v>
      </c>
      <c r="N37" s="13">
        <f t="shared" si="2"/>
        <v>0</v>
      </c>
      <c r="O37" s="13"/>
    </row>
    <row r="38" spans="1:15" ht="15" customHeight="1" x14ac:dyDescent="0.2">
      <c r="A38" s="36" t="s">
        <v>6</v>
      </c>
      <c r="B38" s="49" t="str">
        <f>+VLOOKUP(A38,[1]CONCEPTOS!$A$5:$B$33,2,FALSE)</f>
        <v>TOTAL ACUMULADO</v>
      </c>
      <c r="C38" s="57">
        <v>277776769491</v>
      </c>
      <c r="D38" s="57">
        <v>6914000000</v>
      </c>
      <c r="E38" s="57">
        <v>284690769491</v>
      </c>
      <c r="F38" s="57">
        <v>30766303307.639999</v>
      </c>
      <c r="G38" s="57">
        <v>331253407416.73999</v>
      </c>
      <c r="H38" s="57">
        <v>0</v>
      </c>
      <c r="I38" s="57">
        <v>199535207</v>
      </c>
      <c r="J38" s="57">
        <v>30766303307.639999</v>
      </c>
      <c r="K38" s="57">
        <v>331053872209.73999</v>
      </c>
      <c r="L38" s="79">
        <f t="shared" si="0"/>
        <v>284690.76949099998</v>
      </c>
      <c r="M38" s="79">
        <f t="shared" si="1"/>
        <v>30766.303307639999</v>
      </c>
      <c r="N38" s="13">
        <f t="shared" si="2"/>
        <v>331053.87220973999</v>
      </c>
      <c r="O38" s="13"/>
    </row>
    <row r="39" spans="1:15" x14ac:dyDescent="0.2">
      <c r="A39" s="32"/>
      <c r="B39" s="27"/>
      <c r="C39" s="28"/>
      <c r="D39" s="27"/>
      <c r="E39" s="64"/>
      <c r="F39" s="27"/>
      <c r="G39" s="27"/>
      <c r="H39" s="27"/>
      <c r="I39" s="27"/>
      <c r="J39" s="64"/>
      <c r="K39" s="30"/>
      <c r="L39" s="51"/>
    </row>
    <row r="40" spans="1:15" x14ac:dyDescent="0.2">
      <c r="A40" s="32"/>
      <c r="B40" s="27"/>
      <c r="C40" s="65"/>
      <c r="D40" s="27"/>
      <c r="E40" s="27"/>
      <c r="F40" s="27"/>
      <c r="G40" s="27"/>
      <c r="H40" s="27"/>
      <c r="I40" s="27"/>
      <c r="J40" s="27"/>
      <c r="K40" s="30"/>
      <c r="L40" s="51"/>
    </row>
    <row r="41" spans="1:15" x14ac:dyDescent="0.2">
      <c r="A41" s="66"/>
      <c r="B41" s="67"/>
      <c r="C41" s="68"/>
      <c r="D41" s="68"/>
      <c r="E41" s="68"/>
      <c r="F41" s="68"/>
      <c r="G41" s="69"/>
      <c r="H41" s="67"/>
      <c r="I41" s="68"/>
      <c r="J41" s="68"/>
      <c r="K41" s="70"/>
    </row>
    <row r="42" spans="1:15" ht="13.5" thickBot="1" x14ac:dyDescent="0.25">
      <c r="A42" s="71"/>
      <c r="B42" s="72"/>
      <c r="C42" s="72"/>
      <c r="D42" s="72"/>
      <c r="E42" s="72"/>
      <c r="F42" s="73"/>
      <c r="G42" s="74"/>
      <c r="H42" s="75"/>
      <c r="I42" s="72"/>
      <c r="J42" s="72"/>
      <c r="K42" s="76"/>
    </row>
    <row r="43" spans="1: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8"/>
    </row>
    <row r="45" spans="1:15" hidden="1" x14ac:dyDescent="0.2">
      <c r="B45" s="9" t="s">
        <v>33</v>
      </c>
      <c r="C45" s="10" t="e">
        <f>+#REF!</f>
        <v>#REF!</v>
      </c>
      <c r="D45" s="10" t="e">
        <f>+#REF!</f>
        <v>#REF!</v>
      </c>
      <c r="E45" s="10" t="e">
        <f>+#REF!</f>
        <v>#REF!</v>
      </c>
      <c r="F45" s="10" t="e">
        <f>+#REF!</f>
        <v>#REF!</v>
      </c>
      <c r="G45" s="10" t="e">
        <f>+#REF!</f>
        <v>#REF!</v>
      </c>
      <c r="H45" s="10">
        <v>0</v>
      </c>
      <c r="I45" s="10" t="e">
        <f>+#REF!</f>
        <v>#REF!</v>
      </c>
      <c r="J45" s="10" t="e">
        <f>+#REF!</f>
        <v>#REF!</v>
      </c>
      <c r="K45" s="10" t="e">
        <f>+#REF!</f>
        <v>#REF!</v>
      </c>
    </row>
    <row r="46" spans="1:15" hidden="1" x14ac:dyDescent="0.2">
      <c r="B46" s="9" t="s">
        <v>34</v>
      </c>
      <c r="C46" s="11" t="e">
        <f>+C10-C45</f>
        <v>#REF!</v>
      </c>
      <c r="D46" s="11" t="e">
        <f>+D10-D45</f>
        <v>#REF!</v>
      </c>
      <c r="E46" s="11" t="e">
        <f>+E10-E45</f>
        <v>#REF!</v>
      </c>
      <c r="F46" s="11" t="e">
        <f>+F10-F45</f>
        <v>#REF!</v>
      </c>
      <c r="G46" s="11" t="e">
        <f>+G10-G45</f>
        <v>#REF!</v>
      </c>
      <c r="H46" s="11">
        <f>+H10-H45</f>
        <v>0</v>
      </c>
      <c r="I46" s="11" t="e">
        <f>+I10-I45</f>
        <v>#REF!</v>
      </c>
      <c r="J46" s="11" t="e">
        <f>+J10-J45</f>
        <v>#REF!</v>
      </c>
      <c r="K46" s="11" t="e">
        <f>+K10-K45</f>
        <v>#REF!</v>
      </c>
    </row>
    <row r="47" spans="1:15" x14ac:dyDescent="0.2">
      <c r="I47" s="6"/>
    </row>
    <row r="52" spans="6:6" x14ac:dyDescent="0.2">
      <c r="F52" s="6"/>
    </row>
    <row r="55" spans="6:6" x14ac:dyDescent="0.2">
      <c r="F55" s="13"/>
    </row>
    <row r="57" spans="6:6" x14ac:dyDescent="0.2">
      <c r="F57" s="6"/>
    </row>
  </sheetData>
  <mergeCells count="3">
    <mergeCell ref="A1:A3"/>
    <mergeCell ref="B1:I1"/>
    <mergeCell ref="B2:I3"/>
  </mergeCells>
  <pageMargins left="0.31496062992125984" right="0.31496062992125984" top="0.74803149606299213" bottom="0.55118110236220474" header="0.31496062992125984" footer="0.31496062992125984"/>
  <pageSetup scale="55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2F654FC7B3F974DB7390BBC65CCC35B" ma:contentTypeVersion="15" ma:contentTypeDescription="Crear nuevo documento." ma:contentTypeScope="" ma:versionID="2bff6998b40a1faf4133d1ddbe73c400">
  <xsd:schema xmlns:xsd="http://www.w3.org/2001/XMLSchema" xmlns:xs="http://www.w3.org/2001/XMLSchema" xmlns:p="http://schemas.microsoft.com/office/2006/metadata/properties" xmlns:ns1="http://schemas.microsoft.com/sharepoint/v3" xmlns:ns3="787532f8-44c0-495c-8a9a-d5a3c024c263" xmlns:ns4="83c88742-a37c-466a-8d3f-94996b9f7cb4" targetNamespace="http://schemas.microsoft.com/office/2006/metadata/properties" ma:root="true" ma:fieldsID="29153ac6196158e2c4d539edab3bfd8b" ns1:_="" ns3:_="" ns4:_="">
    <xsd:import namespace="http://schemas.microsoft.com/sharepoint/v3"/>
    <xsd:import namespace="787532f8-44c0-495c-8a9a-d5a3c024c263"/>
    <xsd:import namespace="83c88742-a37c-466a-8d3f-94996b9f7cb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1:_ip_UnifiedCompliancePolicyProperties" minOccurs="0"/>
                <xsd:element ref="ns1:_ip_UnifiedCompliancePolicyUIAc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7532f8-44c0-495c-8a9a-d5a3c024c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c88742-a37c-466a-8d3f-94996b9f7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7AADAB-14F0-4791-8543-C06CF7CF68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87532f8-44c0-495c-8a9a-d5a3c024c263"/>
    <ds:schemaRef ds:uri="83c88742-a37c-466a-8d3f-94996b9f7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9784F5-F776-43B6-A93C-4557CF7CA14F}">
  <ds:schemaRefs>
    <ds:schemaRef ds:uri="http://schemas.microsoft.com/office/2006/documentManagement/types"/>
    <ds:schemaRef ds:uri="787532f8-44c0-495c-8a9a-d5a3c024c263"/>
    <ds:schemaRef ds:uri="http://schemas.microsoft.com/sharepoint/v3"/>
    <ds:schemaRef ds:uri="http://schemas.microsoft.com/office/2006/metadata/properties"/>
    <ds:schemaRef ds:uri="http://schemas.openxmlformats.org/package/2006/metadata/core-properties"/>
    <ds:schemaRef ds:uri="83c88742-a37c-466a-8d3f-94996b9f7cb4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F02F416-6A64-4E1E-B238-A9CFDEB4BF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SNS</vt:lpstr>
    </vt:vector>
  </TitlesOfParts>
  <Manager/>
  <Company>Supersalud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DIVISION DE SISTEMAS</dc:creator>
  <cp:keywords/>
  <dc:description/>
  <cp:lastModifiedBy>Silene Patricia Ferreira Quinto</cp:lastModifiedBy>
  <cp:revision/>
  <cp:lastPrinted>2024-02-07T14:35:38Z</cp:lastPrinted>
  <dcterms:created xsi:type="dcterms:W3CDTF">1998-10-20T13:05:55Z</dcterms:created>
  <dcterms:modified xsi:type="dcterms:W3CDTF">2024-03-04T16:56:55Z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0x01010082F654FC7B3F974DB7390BBC65CCC35B</vt:lpwstr>
  </property>
</Properties>
</file>